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Ppedr\AppData\Local\Temp\claude\e--Taskivator-Giftproof\4f10b2e7-427b-4d8c-878c-48d2ffd4d44b\scratchpad\"/>
    </mc:Choice>
  </mc:AlternateContent>
  <xr:revisionPtr revIDLastSave="0" documentId="8_{5545843D-461D-4831-A19B-FC79D49C2E5E}" xr6:coauthVersionLast="47" xr6:coauthVersionMax="47" xr10:uidLastSave="{00000000-0000-0000-0000-000000000000}"/>
  <bookViews>
    <workbookView xWindow="1950" yWindow="1950" windowWidth="21600" windowHeight="11715" xr2:uid="{00000000-000D-0000-FFFF-FFFF00000000}"/>
  </bookViews>
  <sheets>
    <sheet name="Start here" sheetId="1" r:id="rId1"/>
    <sheet name="Offer planner" sheetId="2" r:id="rId2"/>
    <sheet name="Minimum spend table" sheetId="3" r:id="rId3"/>
    <sheet name="Rules to decide" sheetId="4" r:id="rId4"/>
    <sheet name="Test carts" sheetId="5" r:id="rId5"/>
    <sheet name="Trial tracker" sheetId="6" r:id="rId6"/>
  </sheets>
  <definedNames>
    <definedName name="AOV">'Offer planner'!$C$7</definedName>
    <definedName name="BreakEven">'Offer planner'!$E$8</definedName>
    <definedName name="GiftCost">'Offer planner'!$C$9</definedName>
    <definedName name="Margin">'Offer planner'!$C$11</definedName>
    <definedName name="Orders">'Offer planner'!$C$15</definedName>
    <definedName name="PlanMin">'Offer planner'!$C$13</definedName>
    <definedName name="ReachShare">'Offer planner'!$C$17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7" i="6" l="1"/>
  <c r="F7" i="6"/>
  <c r="G6" i="6"/>
  <c r="C12" i="6" s="1"/>
  <c r="C13" i="6" s="1"/>
  <c r="B15" i="6" s="1"/>
  <c r="F6" i="6"/>
  <c r="C15" i="5"/>
  <c r="C8" i="5"/>
  <c r="D8" i="5" s="1"/>
  <c r="C7" i="5"/>
  <c r="D7" i="5" s="1"/>
  <c r="C6" i="5"/>
  <c r="D6" i="5" s="1"/>
  <c r="C16" i="4"/>
  <c r="B11" i="3"/>
  <c r="H11" i="3" s="1"/>
  <c r="H10" i="3"/>
  <c r="B10" i="3"/>
  <c r="G10" i="3" s="1"/>
  <c r="B9" i="3"/>
  <c r="G9" i="3" s="1"/>
  <c r="G8" i="3"/>
  <c r="B8" i="3"/>
  <c r="H8" i="3" s="1"/>
  <c r="B7" i="3"/>
  <c r="H7" i="3" s="1"/>
  <c r="C47" i="2"/>
  <c r="C45" i="2"/>
  <c r="C22" i="2"/>
  <c r="G13" i="2"/>
  <c r="E13" i="2"/>
  <c r="G8" i="2"/>
  <c r="E8" i="2"/>
  <c r="E19" i="2" s="1"/>
  <c r="C21" i="2" l="1"/>
  <c r="D8" i="3"/>
  <c r="G7" i="3"/>
  <c r="H9" i="3"/>
  <c r="C46" i="2"/>
  <c r="D10" i="3"/>
  <c r="E10" i="3"/>
  <c r="C10" i="3"/>
  <c r="F10" i="3"/>
  <c r="E17" i="2"/>
  <c r="C11" i="3"/>
  <c r="D11" i="3"/>
  <c r="E11" i="3"/>
  <c r="F11" i="3"/>
  <c r="G11" i="3"/>
  <c r="C7" i="3"/>
  <c r="D7" i="3"/>
  <c r="E7" i="3"/>
  <c r="F7" i="3"/>
  <c r="C8" i="3"/>
  <c r="E8" i="3"/>
  <c r="F8" i="3"/>
  <c r="C9" i="3"/>
  <c r="C10" i="6"/>
  <c r="D9" i="3"/>
  <c r="C11" i="6"/>
  <c r="E9" i="3"/>
  <c r="F9" i="3"/>
</calcChain>
</file>

<file path=xl/sharedStrings.xml><?xml version="1.0" encoding="utf-8"?>
<sst xmlns="http://schemas.openxmlformats.org/spreadsheetml/2006/main" count="141" uniqueCount="133">
  <si>
    <t>Free gift offer planner</t>
  </si>
  <si>
    <t>Plan a Shopify free gift with purchase before you switch it on. Free from Taskivator, no sign up.</t>
  </si>
  <si>
    <t>Made by Taskivator   |   taskivator.com   |   Free to use. Please keep this credit if you share the file.</t>
  </si>
  <si>
    <t>How to use it</t>
  </si>
  <si>
    <t>1   Offer planner</t>
  </si>
  <si>
    <t>Type your numbers in the sand cells. The tiles and the chart show the break even minimum spend, the gift share, the margin left and the monthly gift cost.</t>
  </si>
  <si>
    <t>2   Minimum spend table</t>
  </si>
  <si>
    <t>See how the break even minimum moves with your margin and gift cost, so you can pick a minimum with room to spare.</t>
  </si>
  <si>
    <t>3   Rules to decide</t>
  </si>
  <si>
    <t>Nine questions to answer before launch, such as whether spend counts before or after discounts. Pick from the dropdowns or type your own.</t>
  </si>
  <si>
    <t>4   Test carts</t>
  </si>
  <si>
    <t>Eight sample carts to try on your store before shoppers do. The first three fill in from your planned minimum.</t>
  </si>
  <si>
    <t>5   Trial tracker</t>
  </si>
  <si>
    <t>Record the period before the offer and the period during it, then read the change in average order value and a rough net effect.</t>
  </si>
  <si>
    <t>Colours</t>
  </si>
  <si>
    <t>Your numbers</t>
  </si>
  <si>
    <t>Sand cells with a blue number are yours to change. Every number in the file is an example. Replace it.</t>
  </si>
  <si>
    <t>Worked out for you</t>
  </si>
  <si>
    <t>Mint cells and tiles are calculated. They are locked so a formula is not typed over by accident.</t>
  </si>
  <si>
    <t>Good to know</t>
  </si>
  <si>
    <t>Planning aid, not a forecast</t>
  </si>
  <si>
    <t>It assumes shoppers add items to reach the minimum and that your margin applies to the added items. Real results depend on your shoppers, products and other promotions.</t>
  </si>
  <si>
    <t>Sheets are protected</t>
  </si>
  <si>
    <t>Only the sand cells can be edited. There is no password: Review, Unprotect Sheet if you want to adapt it.</t>
  </si>
  <si>
    <t>Free calculators</t>
  </si>
  <si>
    <t>No file needed. Free gift threshold: https://taskivator.com/free-gift-threshold-calculator/
Discount margin: https://taskivator.com/discount-margin-calculator/
Free shipping threshold: https://taskivator.com/free-shipping-threshold-calculator/</t>
  </si>
  <si>
    <t>Built by Taskivator. Giftproof is coming soon.</t>
  </si>
  <si>
    <t>Offer planner</t>
  </si>
  <si>
    <t>Change the sand cells on the left. The tiles, the reading and the chart update. All numbers are examples.</t>
  </si>
  <si>
    <t>What it works out</t>
  </si>
  <si>
    <t>Average order value</t>
  </si>
  <si>
    <t>BREAK EVEN MINIMUM SPEND</t>
  </si>
  <si>
    <t>GIFT SHARE OF YOUR MINIMUM</t>
  </si>
  <si>
    <t>Per order, before shipping and tax, in your store currency.</t>
  </si>
  <si>
    <t>Gift cost to you</t>
  </si>
  <si>
    <t>Product cost plus packing, per gift. Not the retail price.</t>
  </si>
  <si>
    <t>Average order + gift cost / margin</t>
  </si>
  <si>
    <t>Gift cost / planned minimum. Lower is calmer</t>
  </si>
  <si>
    <t>Gross margin on your products</t>
  </si>
  <si>
    <t>Share of the selling price you keep after product cost. Type it as 40%.</t>
  </si>
  <si>
    <t>MARGIN LEFT AFTER THE GIFT</t>
  </si>
  <si>
    <t>GIFT COST PER MONTH</t>
  </si>
  <si>
    <t>Minimum spend you plan to set</t>
  </si>
  <si>
    <t>Try the break even figure as a starting point.</t>
  </si>
  <si>
    <t>Orders per month</t>
  </si>
  <si>
    <t>On a cart at your planned minimum</t>
  </si>
  <si>
    <t>Orders that get the gift x gift cost</t>
  </si>
  <si>
    <t>Your own order count.</t>
  </si>
  <si>
    <t>Share of orders that reach the minimum</t>
  </si>
  <si>
    <t>A guess to start with. Replace it with your own data after a trial.</t>
  </si>
  <si>
    <t>Also worked out</t>
  </si>
  <si>
    <t>Extra spend asked of a typical shopper</t>
  </si>
  <si>
    <t>Orders per month that get the gift</t>
  </si>
  <si>
    <t>Break even minimum less your average order, and orders times the share that reach the minimum.</t>
  </si>
  <si>
    <t>Where your minimum sits</t>
  </si>
  <si>
    <t>Chart data</t>
  </si>
  <si>
    <t>Your average order</t>
  </si>
  <si>
    <t>Break even minimum</t>
  </si>
  <si>
    <t>Your planned minimum</t>
  </si>
  <si>
    <t>Free tool: https://taskivator.com/free-gift-threshold-calculator/</t>
  </si>
  <si>
    <t>Minimum spend table</t>
  </si>
  <si>
    <t>Break even minimum spend for other margins and gift costs, using your average order value from the Offer planner.</t>
  </si>
  <si>
    <t>Break even minimum spend: margin across, gift cost down</t>
  </si>
  <si>
    <t>Gift cost  \  Margin</t>
  </si>
  <si>
    <t>Green asks the least of shoppers, red the most. The outlined cell is your own margin and gift cost when they match the table. Margins in the header row can be edited.</t>
  </si>
  <si>
    <t>How to read it</t>
  </si>
  <si>
    <t>A higher margin or a cheaper gift lowers the break even minimum, so the offer asks less of shoppers.</t>
  </si>
  <si>
    <t>A lower margin or a dearer gift raises it. If the number is far above your average order, consider a cheaper gift.</t>
  </si>
  <si>
    <t>Round the figure up to a minimum that feels natural, then check the gift share on the Offer planner.</t>
  </si>
  <si>
    <t>Rules to decide</t>
  </si>
  <si>
    <t>Answer these before you launch. Pick from the dropdown or type your own answer.</t>
  </si>
  <si>
    <t>Question</t>
  </si>
  <si>
    <t>Your answer</t>
  </si>
  <si>
    <t>Why it matters</t>
  </si>
  <si>
    <t>Which gift product?</t>
  </si>
  <si>
    <t>The gift is a cost on every order that gets it. Pick one that is cheap for you and feels worthwhile.</t>
  </si>
  <si>
    <t>Minimum spend</t>
  </si>
  <si>
    <t>Set a little above your average order if you want to nudge baskets up.</t>
  </si>
  <si>
    <t>Count spend before or after discounts?</t>
  </si>
  <si>
    <t>After discounts stops a code from pushing a cart over the line.</t>
  </si>
  <si>
    <t>Do sale items count toward the minimum?</t>
  </si>
  <si>
    <t>If they do, a cart of sale items can unlock the gift.</t>
  </si>
  <si>
    <t>Start date and end date</t>
  </si>
  <si>
    <t>A planned end date stops the offer when you meant it to.</t>
  </si>
  <si>
    <t>Which markets and currencies?</t>
  </si>
  <si>
    <t>Check the minimum makes sense in each currency you sell in.</t>
  </si>
  <si>
    <t>How many gifts per order?</t>
  </si>
  <si>
    <t>Decide it so no one is surprised.</t>
  </si>
  <si>
    <t>How will you tell shoppers?</t>
  </si>
  <si>
    <t>A banner or product page note helps shoppers find the offer.</t>
  </si>
  <si>
    <t>What will you measure?</t>
  </si>
  <si>
    <t>Compare the same period length before and after.</t>
  </si>
  <si>
    <t>Answered</t>
  </si>
  <si>
    <t>Test carts</t>
  </si>
  <si>
    <t>Try these carts on your store before shoppers do. The first three totals come from your planned minimum.</t>
  </si>
  <si>
    <t>Cart</t>
  </si>
  <si>
    <t>Cart total</t>
  </si>
  <si>
    <t>Expected</t>
  </si>
  <si>
    <t>What you saw</t>
  </si>
  <si>
    <t>Pass?</t>
  </si>
  <si>
    <t>Just below the minimum</t>
  </si>
  <si>
    <t>Exactly at the minimum</t>
  </si>
  <si>
    <t>Just above the minimum</t>
  </si>
  <si>
    <t>Reaches the minimum only because of a sale item</t>
  </si>
  <si>
    <t>Depends on your rule</t>
  </si>
  <si>
    <t>Percentage code takes it below the minimum</t>
  </si>
  <si>
    <t>Reaches the minimum, then a shopper removes an item</t>
  </si>
  <si>
    <t>Gift removed if below</t>
  </si>
  <si>
    <t>Gift product out of stock</t>
  </si>
  <si>
    <t>Note what shoppers see</t>
  </si>
  <si>
    <t>Shopper in another currency</t>
  </si>
  <si>
    <t>Minimum behaves as planned</t>
  </si>
  <si>
    <t>Passed</t>
  </si>
  <si>
    <t>Expected assumes a cart at or above the minimum gets the gift. The 0.01 steps suit currencies with cents; use 1 for currencies without decimals.</t>
  </si>
  <si>
    <t>Trial tracker</t>
  </si>
  <si>
    <t>Compare the offer period with the same length of time before it. Gift cost uses your gift cost from the Offer planner.</t>
  </si>
  <si>
    <t>Period</t>
  </si>
  <si>
    <t>Orders</t>
  </si>
  <si>
    <t>Revenue</t>
  </si>
  <si>
    <t>Orders with gift</t>
  </si>
  <si>
    <t>Gift cost total</t>
  </si>
  <si>
    <t>Before the offer</t>
  </si>
  <si>
    <t>During the offer</t>
  </si>
  <si>
    <t>What changed</t>
  </si>
  <si>
    <t>Change in average order value</t>
  </si>
  <si>
    <t>During minus before.</t>
  </si>
  <si>
    <t>Change in average order value, percent</t>
  </si>
  <si>
    <t>During divided by before, minus 1.</t>
  </si>
  <si>
    <t>Extra revenue from the higher average order</t>
  </si>
  <si>
    <t>Change in average order value times orders during the offer. An estimate: other things also move it.</t>
  </si>
  <si>
    <t>Rough net effect after the gifts</t>
  </si>
  <si>
    <t>Extra revenue times your margin, minus the gift cost total. Positive means the gifts were covered. Counts only a higher average order value, not extra orders. An estimate, not a promise.</t>
  </si>
  <si>
    <t>Compare equal length periods, and remember seasons and other promotions also move these numbers.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</si>
</sst>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Red]\-#,##0.00"/>
    <numFmt numFmtId="166" formatCode="0.0%;[Red]\-0.0%"/>
  </numFmts>
  <fonts count="19" x14ac:knownFonts="1">
    <font>
      <sz val="11"/>
      <color theme="1"/>
      <name val="Calibri"/>
      <family val="2"/>
      <scheme val="minor"/>
    </font>
    <font>
      <b/>
      <sz val="22"/>
      <color rgb="FFFFFFFF"/>
      <name val="Calibri"/>
    </font>
    <font>
      <sz val="11"/>
      <color rgb="FFCFE3E6"/>
      <name val="Calibri"/>
    </font>
    <font>
      <b/>
      <sz val="10"/>
      <color rgb="FFFFFFFF"/>
      <name val="Calibri"/>
    </font>
    <font>
      <b/>
      <sz val="12"/>
      <color rgb="FF1F2A44"/>
      <name val="Calibri"/>
    </font>
    <font>
      <b/>
      <sz val="12"/>
      <color rgb="FF0E7C86"/>
      <name val="Calibri"/>
    </font>
    <font>
      <sz val="11"/>
      <color rgb="FF1F2937"/>
      <name val="Calibri"/>
    </font>
    <font>
      <b/>
      <sz val="11"/>
      <color rgb="FF0B5CAD"/>
      <name val="Calibri"/>
    </font>
    <font>
      <b/>
      <sz val="11"/>
      <color rgb="FF1F2A44"/>
      <name val="Calibri"/>
    </font>
    <font>
      <b/>
      <sz val="11"/>
      <color rgb="FF1F2937"/>
      <name val="Calibri"/>
    </font>
    <font>
      <i/>
      <sz val="10"/>
      <color rgb="FF6B7280"/>
      <name val="Calibri"/>
    </font>
    <font>
      <i/>
      <sz val="9"/>
      <color rgb="FF6B7280"/>
      <name val="Calibri"/>
    </font>
    <font>
      <b/>
      <sz val="13"/>
      <color rgb="FF0B5CAD"/>
      <name val="Calibri"/>
    </font>
    <font>
      <b/>
      <sz val="10"/>
      <color rgb="FF6B7280"/>
      <name val="Calibri"/>
    </font>
    <font>
      <b/>
      <sz val="26"/>
      <color rgb="FF0E7C86"/>
      <name val="Calibri"/>
    </font>
    <font>
      <b/>
      <sz val="9"/>
      <color rgb="FF6B7280"/>
      <name val="Calibri"/>
    </font>
    <font>
      <sz val="9"/>
      <color rgb="FF6B7280"/>
      <name val="Calibri"/>
    </font>
    <font>
      <b/>
      <sz val="11"/>
      <color rgb="FFFFFFFF"/>
      <name val="Calibri"/>
    </font>
    <font>
      <b/>
      <sz val="13"/>
      <color rgb="FF1F2A44"/>
      <name val="Calibri"/>
    </font>
  </fonts>
  <fills count="7">
    <fill>
      <patternFill patternType="none"/>
    </fill>
    <fill>
      <patternFill patternType="gray125"/>
    </fill>
    <fill>
      <patternFill patternType="solid">
        <fgColor rgb="FF1F2A44"/>
      </patternFill>
    </fill>
    <fill>
      <patternFill patternType="solid">
        <fgColor rgb="FF0E7C86"/>
      </patternFill>
    </fill>
    <fill>
      <patternFill patternType="solid">
        <fgColor rgb="FFFFF7E0"/>
      </patternFill>
    </fill>
    <fill>
      <patternFill patternType="solid">
        <fgColor rgb="FFE6F4F1"/>
      </patternFill>
    </fill>
    <fill>
      <patternFill patternType="solid">
        <fgColor rgb="FFEEF1F5"/>
      </patternFill>
    </fill>
  </fills>
  <borders count="6">
    <border>
      <left/>
      <right/>
      <top/>
      <bottom/>
      <diagonal/>
    </border>
    <border>
      <left/>
      <right/>
      <top/>
      <bottom style="medium">
        <color rgb="FF0E7C86"/>
      </bottom>
      <diagonal/>
    </border>
    <border>
      <left/>
      <right/>
      <top/>
      <bottom style="thin">
        <color rgb="FFD9DEE7"/>
      </bottom>
      <diagonal/>
    </border>
    <border>
      <left style="thin">
        <color rgb="FFD9DEE7"/>
      </left>
      <right style="thin">
        <color rgb="FFD9DEE7"/>
      </right>
      <top style="thin">
        <color rgb="FFD9DEE7"/>
      </top>
      <bottom style="thin">
        <color rgb="FFD9DEE7"/>
      </bottom>
      <diagonal/>
    </border>
    <border>
      <left/>
      <right/>
      <top/>
      <bottom/>
      <diagonal/>
    </border>
    <border>
      <left style="thin">
        <color rgb="FF9CCFC9"/>
      </left>
      <right style="thin">
        <color rgb="FF9CCFC9"/>
      </right>
      <top style="medium">
        <color rgb="FF0E7C86"/>
      </top>
      <bottom style="thin">
        <color rgb="FF9CCFC9"/>
      </bottom>
      <diagonal/>
    </border>
  </borders>
  <cellStyleXfs count="1">
    <xf numFmtId="0" fontId="0" fillId="0" borderId="0"/>
  </cellStyleXfs>
  <cellXfs count="58">
    <xf numFmtId="0" fontId="0" fillId="0" borderId="0" xfId="0"/>
    <xf numFmtId="0" fontId="0" fillId="2" borderId="0" xfId="0" applyFill="1"/>
    <xf numFmtId="0" fontId="4" fillId="0" borderId="1" xfId="0" applyFont="1" applyBorder="1"/>
    <xf numFmtId="0" fontId="0" fillId="0" borderId="1" xfId="0" applyBorder="1"/>
    <xf numFmtId="0" fontId="5" fillId="0" borderId="2" xfId="0" applyFont="1" applyBorder="1" applyAlignment="1">
      <alignment vertical="top"/>
    </xf>
    <xf numFmtId="0" fontId="6" fillId="0" borderId="2" xfId="0" applyFont="1" applyBorder="1" applyAlignment="1">
      <alignment vertical="top" wrapText="1"/>
    </xf>
    <xf numFmtId="0" fontId="7" fillId="4" borderId="3" xfId="0" applyFont="1" applyFill="1" applyBorder="1" applyProtection="1">
      <protection locked="0"/>
    </xf>
    <xf numFmtId="0" fontId="6" fillId="0" borderId="0" xfId="0" applyFont="1"/>
    <xf numFmtId="0" fontId="8" fillId="5" borderId="3" xfId="0" applyFont="1" applyFill="1" applyBorder="1"/>
    <xf numFmtId="0" fontId="9" fillId="0" borderId="0" xfId="0" applyFont="1" applyAlignment="1">
      <alignment vertical="top" wrapText="1"/>
    </xf>
    <xf numFmtId="0" fontId="6" fillId="0" borderId="0" xfId="0" applyFont="1" applyAlignment="1">
      <alignment vertical="top" wrapText="1"/>
    </xf>
    <xf numFmtId="0" fontId="10" fillId="0" borderId="0" xfId="0" applyFont="1"/>
    <xf numFmtId="0" fontId="9" fillId="0" borderId="4" xfId="0" applyFont="1" applyBorder="1"/>
    <xf numFmtId="4" fontId="12" fillId="4" borderId="3" xfId="0" applyNumberFormat="1" applyFont="1" applyFill="1" applyBorder="1" applyAlignment="1" applyProtection="1">
      <alignment horizontal="right" vertical="center"/>
      <protection locked="0"/>
    </xf>
    <xf numFmtId="0" fontId="11" fillId="0" borderId="2" xfId="0" applyFont="1" applyBorder="1" applyAlignment="1">
      <alignment vertical="top" wrapText="1"/>
    </xf>
    <xf numFmtId="3" fontId="12" fillId="4" borderId="3" xfId="0" applyNumberFormat="1" applyFont="1" applyFill="1" applyBorder="1" applyAlignment="1" applyProtection="1">
      <alignment horizontal="right" vertical="center"/>
      <protection locked="0"/>
    </xf>
    <xf numFmtId="4" fontId="4" fillId="5" borderId="3" xfId="0" applyNumberFormat="1" applyFont="1" applyFill="1" applyBorder="1" applyAlignment="1">
      <alignment horizontal="right" vertical="center"/>
    </xf>
    <xf numFmtId="3" fontId="4" fillId="5" borderId="3" xfId="0" applyNumberFormat="1" applyFont="1" applyFill="1" applyBorder="1" applyAlignment="1">
      <alignment horizontal="right" vertical="center"/>
    </xf>
    <xf numFmtId="0" fontId="15" fillId="0" borderId="0" xfId="0" applyFont="1"/>
    <xf numFmtId="0" fontId="16" fillId="0" borderId="0" xfId="0" applyFont="1"/>
    <xf numFmtId="4" fontId="16" fillId="0" borderId="0" xfId="0" applyNumberFormat="1" applyFont="1"/>
    <xf numFmtId="0" fontId="11" fillId="0" borderId="0" xfId="0" applyFont="1"/>
    <xf numFmtId="0" fontId="17" fillId="3" borderId="3" xfId="0" applyFont="1" applyFill="1" applyBorder="1" applyAlignment="1">
      <alignment horizontal="center" vertical="center" wrapText="1"/>
    </xf>
    <xf numFmtId="9" fontId="17" fillId="3" borderId="3" xfId="0" applyNumberFormat="1" applyFont="1" applyFill="1" applyBorder="1" applyAlignment="1">
      <alignment horizontal="center" vertical="center" wrapText="1"/>
    </xf>
    <xf numFmtId="4" fontId="17" fillId="3" borderId="3" xfId="0" applyNumberFormat="1" applyFont="1" applyFill="1" applyBorder="1" applyAlignment="1">
      <alignment horizontal="center" vertical="center" wrapText="1"/>
    </xf>
    <xf numFmtId="4" fontId="4" fillId="0" borderId="3" xfId="0" applyNumberFormat="1" applyFont="1" applyBorder="1" applyAlignment="1">
      <alignment horizontal="center" vertical="center" wrapText="1"/>
    </xf>
    <xf numFmtId="0" fontId="9" fillId="0" borderId="2" xfId="0" applyFont="1" applyBorder="1" applyAlignment="1">
      <alignment vertical="center" wrapText="1"/>
    </xf>
    <xf numFmtId="0" fontId="7" fillId="4" borderId="3" xfId="0" applyFont="1" applyFill="1" applyBorder="1" applyAlignment="1" applyProtection="1">
      <alignment vertical="center" wrapText="1"/>
      <protection locked="0"/>
    </xf>
    <xf numFmtId="0" fontId="10" fillId="0" borderId="2" xfId="0" applyFont="1" applyBorder="1" applyAlignment="1">
      <alignment vertical="center" wrapText="1"/>
    </xf>
    <xf numFmtId="0" fontId="4" fillId="0" borderId="0" xfId="0" applyFont="1"/>
    <xf numFmtId="49" fontId="4" fillId="5" borderId="3" xfId="0" applyNumberFormat="1" applyFont="1" applyFill="1" applyBorder="1" applyAlignment="1">
      <alignment horizontal="right" vertical="center"/>
    </xf>
    <xf numFmtId="0" fontId="8" fillId="5" borderId="3" xfId="0" applyFont="1" applyFill="1" applyBorder="1" applyAlignment="1">
      <alignment horizontal="center" vertical="center" wrapText="1"/>
    </xf>
    <xf numFmtId="0" fontId="7" fillId="4" borderId="3" xfId="0" applyFont="1" applyFill="1" applyBorder="1" applyAlignment="1" applyProtection="1">
      <alignment horizontal="center" vertical="center" wrapText="1"/>
      <protection locked="0"/>
    </xf>
    <xf numFmtId="0" fontId="10" fillId="0" borderId="2" xfId="0" applyFont="1" applyBorder="1" applyAlignment="1">
      <alignment horizontal="center" vertical="center" wrapText="1"/>
    </xf>
    <xf numFmtId="0" fontId="9" fillId="0" borderId="2" xfId="0" applyFont="1" applyBorder="1"/>
    <xf numFmtId="165" fontId="18" fillId="5" borderId="3" xfId="0" applyNumberFormat="1" applyFont="1" applyFill="1" applyBorder="1" applyAlignment="1">
      <alignment horizontal="right" vertical="center"/>
    </xf>
    <xf numFmtId="166" fontId="18" fillId="5" borderId="3" xfId="0" applyNumberFormat="1" applyFont="1" applyFill="1" applyBorder="1" applyAlignment="1">
      <alignment horizontal="right" vertical="center"/>
    </xf>
    <xf numFmtId="0" fontId="3" fillId="3" borderId="0" xfId="0" applyFont="1" applyFill="1" applyAlignment="1">
      <alignment vertical="center" indent="1"/>
    </xf>
    <xf numFmtId="0" fontId="0" fillId="0" borderId="0" xfId="0"/>
    <xf numFmtId="0" fontId="1" fillId="2" borderId="0" xfId="0" applyFont="1" applyFill="1" applyAlignment="1">
      <alignment vertical="center"/>
    </xf>
    <xf numFmtId="0" fontId="2" fillId="2" borderId="0" xfId="0" applyFont="1" applyFill="1" applyAlignment="1">
      <alignment vertical="center" wrapText="1"/>
    </xf>
    <xf numFmtId="0" fontId="13" fillId="5" borderId="5" xfId="0" applyFont="1" applyFill="1" applyBorder="1" applyAlignment="1">
      <alignment horizontal="center" vertical="center" wrapText="1"/>
    </xf>
    <xf numFmtId="0" fontId="0" fillId="5" borderId="5" xfId="0" applyFill="1" applyBorder="1"/>
    <xf numFmtId="0" fontId="8" fillId="6" borderId="3" xfId="0" applyFont="1" applyFill="1" applyBorder="1" applyAlignment="1">
      <alignment horizontal="center" vertical="center" wrapText="1"/>
    </xf>
    <xf numFmtId="0" fontId="0" fillId="6" borderId="3" xfId="0" applyFill="1" applyBorder="1"/>
    <xf numFmtId="4" fontId="12" fillId="4" borderId="3" xfId="0" applyNumberFormat="1" applyFont="1" applyFill="1" applyBorder="1" applyAlignment="1" applyProtection="1">
      <alignment horizontal="right" vertical="center"/>
      <protection locked="0"/>
    </xf>
    <xf numFmtId="0" fontId="0" fillId="4" borderId="3" xfId="0" applyFill="1" applyBorder="1" applyProtection="1">
      <protection locked="0"/>
    </xf>
    <xf numFmtId="0" fontId="11" fillId="5" borderId="0" xfId="0" applyFont="1" applyFill="1" applyAlignment="1">
      <alignment horizontal="center" vertical="center" wrapText="1"/>
    </xf>
    <xf numFmtId="0" fontId="0" fillId="5" borderId="0" xfId="0" applyFill="1"/>
    <xf numFmtId="0" fontId="11" fillId="0" borderId="0" xfId="0" applyFont="1" applyAlignment="1">
      <alignment vertical="top" wrapText="1"/>
    </xf>
    <xf numFmtId="9" fontId="12" fillId="4" borderId="3" xfId="0" applyNumberFormat="1" applyFont="1" applyFill="1" applyBorder="1" applyAlignment="1" applyProtection="1">
      <alignment horizontal="right" vertical="center"/>
      <protection locked="0"/>
    </xf>
    <xf numFmtId="4" fontId="14" fillId="5" borderId="0" xfId="0" applyNumberFormat="1" applyFont="1" applyFill="1" applyAlignment="1">
      <alignment horizontal="center" vertical="center" wrapText="1"/>
    </xf>
    <xf numFmtId="164" fontId="14" fillId="5" borderId="0" xfId="0" applyNumberFormat="1" applyFont="1" applyFill="1" applyAlignment="1">
      <alignment horizontal="center" vertical="center" wrapText="1"/>
    </xf>
    <xf numFmtId="165" fontId="14" fillId="5" borderId="0" xfId="0" applyNumberFormat="1" applyFont="1" applyFill="1" applyAlignment="1">
      <alignment horizontal="center" vertical="center" wrapText="1"/>
    </xf>
    <xf numFmtId="3" fontId="12" fillId="4" borderId="3" xfId="0" applyNumberFormat="1" applyFont="1" applyFill="1" applyBorder="1" applyAlignment="1" applyProtection="1">
      <alignment horizontal="right" vertical="center"/>
      <protection locked="0"/>
    </xf>
    <xf numFmtId="0" fontId="6" fillId="0" borderId="0" xfId="0" applyFont="1" applyAlignment="1">
      <alignment vertical="center" wrapText="1"/>
    </xf>
    <xf numFmtId="0" fontId="11" fillId="0" borderId="0" xfId="0" applyFont="1" applyAlignment="1">
      <alignment vertical="center" wrapText="1"/>
    </xf>
    <xf numFmtId="0" fontId="4" fillId="6" borderId="3" xfId="0" applyFont="1" applyFill="1" applyBorder="1" applyAlignment="1">
      <alignment horizontal="center" vertical="center" wrapText="1"/>
    </xf>
  </cellXfs>
  <cellStyles count="1">
    <cellStyle name="Normal" xfId="0" builtinId="0"/>
  </cellStyles>
  <dxfs count="9">
    <dxf>
      <fill>
        <patternFill patternType="solid">
          <fgColor rgb="FFFDE2E2"/>
          <bgColor rgb="FFFDE2E2"/>
        </patternFill>
      </fill>
    </dxf>
    <dxf>
      <fill>
        <patternFill patternType="solid">
          <fgColor rgb="FFD5F0DD"/>
          <bgColor rgb="FFD5F0DD"/>
        </patternFill>
      </fill>
    </dxf>
    <dxf>
      <fill>
        <patternFill patternType="solid">
          <fgColor rgb="FFFDE2E2"/>
          <bgColor rgb="FFFDE2E2"/>
        </patternFill>
      </fill>
    </dxf>
    <dxf>
      <fill>
        <patternFill patternType="solid">
          <fgColor rgb="FFD5F0DD"/>
          <bgColor rgb="FFD5F0DD"/>
        </patternFill>
      </fill>
    </dxf>
    <dxf>
      <font>
        <b/>
        <color rgb="FF0B5CAD"/>
      </font>
      <border>
        <left style="medium">
          <color rgb="FF1F2A44"/>
        </left>
        <right style="medium">
          <color rgb="FF1F2A44"/>
        </right>
        <top style="medium">
          <color rgb="FF1F2A44"/>
        </top>
        <bottom style="medium">
          <color rgb="FF1F2A44"/>
        </bottom>
      </border>
    </dxf>
    <dxf>
      <fill>
        <patternFill patternType="solid">
          <fgColor rgb="FFFFF0C2"/>
          <bgColor rgb="FFFFF0C2"/>
        </patternFill>
      </fill>
    </dxf>
    <dxf>
      <fill>
        <patternFill patternType="solid">
          <fgColor rgb="FFD5F0DD"/>
          <bgColor rgb="FFD5F0DD"/>
        </patternFill>
      </fill>
    </dxf>
    <dxf>
      <fill>
        <patternFill patternType="solid">
          <fgColor rgb="FFFDE2E2"/>
          <bgColor rgb="FFFDE2E2"/>
        </patternFill>
      </fill>
    </dxf>
    <dxf>
      <fill>
        <patternFill patternType="solid">
          <fgColor rgb="FFD5F0DD"/>
          <bgColor rgb="FFD5F0DD"/>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0"/>
  <c:chart>
    <c:autoTitleDeleted val="1"/>
    <c:plotArea>
      <c:layout/>
      <c:barChart>
        <c:barDir val="bar"/>
        <c:grouping val="clustered"/>
        <c:varyColors val="1"/>
        <c:ser>
          <c:idx val="0"/>
          <c:order val="0"/>
          <c:spPr>
            <a:ln>
              <a:prstDash val="solid"/>
            </a:ln>
          </c:spPr>
          <c:invertIfNegative val="1"/>
          <c:dPt>
            <c:idx val="0"/>
            <c:invertIfNegative val="1"/>
            <c:bubble3D val="0"/>
            <c:spPr>
              <a:solidFill>
                <a:srgbClr val="9CA3AF"/>
              </a:solidFill>
              <a:ln>
                <a:prstDash val="solid"/>
              </a:ln>
            </c:spPr>
            <c:extLst>
              <c:ext xmlns:c16="http://schemas.microsoft.com/office/drawing/2014/chart" uri="{C3380CC4-5D6E-409C-BE32-E72D297353CC}">
                <c16:uniqueId val="{00000001-6B91-4D70-B7CF-EFD7B70FD9B6}"/>
              </c:ext>
            </c:extLst>
          </c:dPt>
          <c:dPt>
            <c:idx val="1"/>
            <c:invertIfNegative val="1"/>
            <c:bubble3D val="0"/>
            <c:spPr>
              <a:solidFill>
                <a:srgbClr val="0E7C86"/>
              </a:solidFill>
              <a:ln>
                <a:prstDash val="solid"/>
              </a:ln>
            </c:spPr>
            <c:extLst>
              <c:ext xmlns:c16="http://schemas.microsoft.com/office/drawing/2014/chart" uri="{C3380CC4-5D6E-409C-BE32-E72D297353CC}">
                <c16:uniqueId val="{00000003-6B91-4D70-B7CF-EFD7B70FD9B6}"/>
              </c:ext>
            </c:extLst>
          </c:dPt>
          <c:dPt>
            <c:idx val="2"/>
            <c:invertIfNegative val="1"/>
            <c:bubble3D val="0"/>
            <c:spPr>
              <a:solidFill>
                <a:srgbClr val="0B5CAD"/>
              </a:solidFill>
              <a:ln>
                <a:prstDash val="solid"/>
              </a:ln>
            </c:spPr>
            <c:extLst>
              <c:ext xmlns:c16="http://schemas.microsoft.com/office/drawing/2014/chart" uri="{C3380CC4-5D6E-409C-BE32-E72D297353CC}">
                <c16:uniqueId val="{00000005-6B91-4D70-B7CF-EFD7B70FD9B6}"/>
              </c:ext>
            </c:extLst>
          </c:dPt>
          <c:dLbls>
            <c:spPr>
              <a:noFill/>
              <a:ln>
                <a:noFill/>
              </a:ln>
              <a:effectLst/>
            </c:spPr>
            <c:showLegendKey val="0"/>
            <c:showVal val="1"/>
            <c:showCatName val="0"/>
            <c:showSerName val="0"/>
            <c:showPercent val="1"/>
            <c:showBubbleSize val="1"/>
            <c:showLeaderLines val="0"/>
            <c:extLst>
              <c:ext xmlns:c15="http://schemas.microsoft.com/office/drawing/2012/chart" uri="{CE6537A1-D6FC-4f65-9D91-7224C49458BB}">
                <c15:showLeaderLines val="0"/>
              </c:ext>
            </c:extLst>
          </c:dLbls>
          <c:cat>
            <c:strRef>
              <c:f>'Offer planner'!$B$45:$B$47</c:f>
              <c:strCache>
                <c:ptCount val="3"/>
                <c:pt idx="0">
                  <c:v>Your average order</c:v>
                </c:pt>
                <c:pt idx="1">
                  <c:v>Break even minimum</c:v>
                </c:pt>
                <c:pt idx="2">
                  <c:v>Your planned minimum</c:v>
                </c:pt>
              </c:strCache>
            </c:strRef>
          </c:cat>
          <c:val>
            <c:numRef>
              <c:f>'Offer planner'!$C$45:$C$47</c:f>
              <c:numCache>
                <c:formatCode>#,##0.00</c:formatCode>
                <c:ptCount val="3"/>
                <c:pt idx="0">
                  <c:v>50</c:v>
                </c:pt>
                <c:pt idx="1">
                  <c:v>62.5</c:v>
                </c:pt>
                <c:pt idx="2">
                  <c:v>65</c:v>
                </c:pt>
              </c:numCache>
            </c:numRef>
          </c:val>
          <c:extLst>
            <c:ext xmlns:c16="http://schemas.microsoft.com/office/drawing/2014/chart" uri="{C3380CC4-5D6E-409C-BE32-E72D297353CC}">
              <c16:uniqueId val="{00000006-6B91-4D70-B7CF-EFD7B70FD9B6}"/>
            </c:ext>
          </c:extLst>
        </c:ser>
        <c:dLbls>
          <c:showLegendKey val="0"/>
          <c:showVal val="0"/>
          <c:showCatName val="0"/>
          <c:showSerName val="0"/>
          <c:showPercent val="0"/>
          <c:showBubbleSize val="0"/>
        </c:dLbls>
        <c:gapWidth val="60"/>
        <c:axId val="10"/>
        <c:axId val="100"/>
      </c:barChart>
      <c:catAx>
        <c:axId val="10"/>
        <c:scaling>
          <c:orientation val="maxMin"/>
        </c:scaling>
        <c:delete val="1"/>
        <c:axPos val="l"/>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1"/>
        <c:axPos val="t"/>
        <c:numFmt formatCode="#,##0.00" sourceLinked="1"/>
        <c:majorTickMark val="none"/>
        <c:minorTickMark val="none"/>
        <c:tickLblPos val="nextTo"/>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0"/>
  <c:chart>
    <c:title>
      <c:tx>
        <c:rich>
          <a:bodyPr/>
          <a:lstStyle/>
          <a:p>
            <a:pPr>
              <a:defRPr/>
            </a:pPr>
            <a:r>
              <a:rPr lang="en-US"/>
              <a:t>Average order value</a:t>
            </a:r>
          </a:p>
        </c:rich>
      </c:tx>
      <c:overlay val="1"/>
    </c:title>
    <c:autoTitleDeleted val="0"/>
    <c:plotArea>
      <c:layout/>
      <c:barChart>
        <c:barDir val="col"/>
        <c:grouping val="clustered"/>
        <c:varyColors val="1"/>
        <c:ser>
          <c:idx val="0"/>
          <c:order val="0"/>
          <c:spPr>
            <a:ln>
              <a:prstDash val="solid"/>
            </a:ln>
          </c:spPr>
          <c:invertIfNegative val="1"/>
          <c:dPt>
            <c:idx val="0"/>
            <c:invertIfNegative val="1"/>
            <c:bubble3D val="0"/>
            <c:spPr>
              <a:solidFill>
                <a:srgbClr val="9CA3AF"/>
              </a:solidFill>
              <a:ln>
                <a:prstDash val="solid"/>
              </a:ln>
            </c:spPr>
            <c:extLst>
              <c:ext xmlns:c16="http://schemas.microsoft.com/office/drawing/2014/chart" uri="{C3380CC4-5D6E-409C-BE32-E72D297353CC}">
                <c16:uniqueId val="{00000001-3200-4D4A-AD01-1C5BE62008E5}"/>
              </c:ext>
            </c:extLst>
          </c:dPt>
          <c:dPt>
            <c:idx val="1"/>
            <c:invertIfNegative val="1"/>
            <c:bubble3D val="0"/>
            <c:spPr>
              <a:solidFill>
                <a:srgbClr val="0E7C86"/>
              </a:solidFill>
              <a:ln>
                <a:prstDash val="solid"/>
              </a:ln>
            </c:spPr>
            <c:extLst>
              <c:ext xmlns:c16="http://schemas.microsoft.com/office/drawing/2014/chart" uri="{C3380CC4-5D6E-409C-BE32-E72D297353CC}">
                <c16:uniqueId val="{00000003-3200-4D4A-AD01-1C5BE62008E5}"/>
              </c:ext>
            </c:extLst>
          </c:dPt>
          <c:dLbls>
            <c:spPr>
              <a:noFill/>
              <a:ln>
                <a:noFill/>
              </a:ln>
              <a:effectLst/>
            </c:spPr>
            <c:showLegendKey val="0"/>
            <c:showVal val="1"/>
            <c:showCatName val="0"/>
            <c:showSerName val="0"/>
            <c:showPercent val="1"/>
            <c:showBubbleSize val="1"/>
            <c:showLeaderLines val="0"/>
            <c:extLst>
              <c:ext xmlns:c15="http://schemas.microsoft.com/office/drawing/2012/chart" uri="{CE6537A1-D6FC-4f65-9D91-7224C49458BB}">
                <c15:showLeaderLines val="0"/>
              </c:ext>
            </c:extLst>
          </c:dLbls>
          <c:cat>
            <c:strRef>
              <c:f>'Trial tracker'!$B$6:$B$7</c:f>
              <c:strCache>
                <c:ptCount val="2"/>
                <c:pt idx="0">
                  <c:v>Before the offer</c:v>
                </c:pt>
                <c:pt idx="1">
                  <c:v>During the offer</c:v>
                </c:pt>
              </c:strCache>
            </c:strRef>
          </c:cat>
          <c:val>
            <c:numRef>
              <c:f>'Trial tracker'!$G$6:$G$7</c:f>
              <c:numCache>
                <c:formatCode>#,##0.00</c:formatCode>
                <c:ptCount val="2"/>
                <c:pt idx="0">
                  <c:v>0</c:v>
                </c:pt>
                <c:pt idx="1">
                  <c:v>0</c:v>
                </c:pt>
              </c:numCache>
            </c:numRef>
          </c:val>
          <c:extLst>
            <c:ext xmlns:c16="http://schemas.microsoft.com/office/drawing/2014/chart" uri="{C3380CC4-5D6E-409C-BE32-E72D297353CC}">
              <c16:uniqueId val="{00000004-3200-4D4A-AD01-1C5BE62008E5}"/>
            </c:ext>
          </c:extLst>
        </c:ser>
        <c:dLbls>
          <c:showLegendKey val="0"/>
          <c:showVal val="0"/>
          <c:showCatName val="0"/>
          <c:showSerName val="0"/>
          <c:showPercent val="0"/>
          <c:showBubbleSize val="0"/>
        </c:dLbls>
        <c:gapWidth val="80"/>
        <c:axId val="10"/>
        <c:axId val="100"/>
      </c:barChart>
      <c:catAx>
        <c:axId val="10"/>
        <c:scaling>
          <c:orientation val="minMax"/>
        </c:scaling>
        <c:delete val="1"/>
        <c:axPos val="b"/>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1"/>
        <c:axPos val="l"/>
        <c:numFmt formatCode="#,##0.00" sourceLinked="1"/>
        <c:majorTickMark val="none"/>
        <c:minorTickMark val="none"/>
        <c:tickLblPos val="nextTo"/>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590550" cy="59055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25</xdr:row>
      <xdr:rowOff>0</xdr:rowOff>
    </xdr:from>
    <xdr:ext cx="9180000" cy="2700000"/>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0</xdr:col>
      <xdr:colOff>0</xdr:colOff>
      <xdr:row>0</xdr:row>
      <xdr:rowOff>0</xdr:rowOff>
    </xdr:from>
    <xdr:ext cx="590550" cy="590550"/>
    <xdr:pic>
      <xdr:nvPicPr>
        <xdr:cNvPr id="3" name="Image 2" descr="Picture">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590550" cy="590550"/>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590550" cy="590550"/>
    <xdr:pic>
      <xdr:nvPicPr>
        <xdr:cNvPr id="2" name="Image 1" descr="Pictur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590550" cy="590550"/>
    <xdr:pic>
      <xdr:nvPicPr>
        <xdr:cNvPr id="2" name="Image 1" descr="Pictur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18</xdr:row>
      <xdr:rowOff>0</xdr:rowOff>
    </xdr:from>
    <xdr:ext cx="5040000" cy="2520000"/>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0</xdr:col>
      <xdr:colOff>0</xdr:colOff>
      <xdr:row>0</xdr:row>
      <xdr:rowOff>0</xdr:rowOff>
    </xdr:from>
    <xdr:ext cx="590550" cy="590550"/>
    <xdr:pic>
      <xdr:nvPicPr>
        <xdr:cNvPr id="3" name="Image 2" descr="Picture">
          <a:extLst>
            <a:ext uri="{FF2B5EF4-FFF2-40B4-BE49-F238E27FC236}">
              <a16:creationId xmlns:a16="http://schemas.microsoft.com/office/drawing/2014/main" id="{00000000-0008-0000-05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1"/>
  <sheetViews>
    <sheetView showGridLines="0" tabSelected="1" zoomScale="110" workbookViewId="0"/>
  </sheetViews>
  <sheetFormatPr defaultRowHeight="15" x14ac:dyDescent="0.25"/>
  <cols>
    <col min="1" max="1" width="9" customWidth="1"/>
    <col min="2" max="2" width="30" customWidth="1"/>
    <col min="3" max="3" width="82" customWidth="1"/>
  </cols>
  <sheetData>
    <row r="1" spans="1:3" ht="39.950000000000003" customHeight="1" x14ac:dyDescent="0.25">
      <c r="A1" s="1"/>
      <c r="B1" s="39" t="s">
        <v>0</v>
      </c>
      <c r="C1" s="38"/>
    </row>
    <row r="2" spans="1:3" ht="30" customHeight="1" x14ac:dyDescent="0.25">
      <c r="A2" s="1"/>
      <c r="B2" s="40" t="s">
        <v>1</v>
      </c>
      <c r="C2" s="38"/>
    </row>
    <row r="3" spans="1:3" ht="20.100000000000001" customHeight="1" x14ac:dyDescent="0.25">
      <c r="A3" s="37" t="s">
        <v>2</v>
      </c>
      <c r="B3" s="38"/>
      <c r="C3" s="38"/>
    </row>
    <row r="5" spans="1:3" ht="24" customHeight="1" x14ac:dyDescent="0.25">
      <c r="B5" s="2" t="s">
        <v>3</v>
      </c>
      <c r="C5" s="3"/>
    </row>
    <row r="6" spans="1:3" ht="36" customHeight="1" x14ac:dyDescent="0.25">
      <c r="B6" s="4" t="s">
        <v>4</v>
      </c>
      <c r="C6" s="5" t="s">
        <v>5</v>
      </c>
    </row>
    <row r="7" spans="1:3" ht="36" customHeight="1" x14ac:dyDescent="0.25">
      <c r="B7" s="4" t="s">
        <v>6</v>
      </c>
      <c r="C7" s="5" t="s">
        <v>7</v>
      </c>
    </row>
    <row r="8" spans="1:3" ht="36" customHeight="1" x14ac:dyDescent="0.25">
      <c r="B8" s="4" t="s">
        <v>8</v>
      </c>
      <c r="C8" s="5" t="s">
        <v>9</v>
      </c>
    </row>
    <row r="9" spans="1:3" ht="36" customHeight="1" x14ac:dyDescent="0.25">
      <c r="B9" s="4" t="s">
        <v>10</v>
      </c>
      <c r="C9" s="5" t="s">
        <v>11</v>
      </c>
    </row>
    <row r="10" spans="1:3" ht="36" customHeight="1" x14ac:dyDescent="0.25">
      <c r="B10" s="4" t="s">
        <v>12</v>
      </c>
      <c r="C10" s="5" t="s">
        <v>13</v>
      </c>
    </row>
    <row r="12" spans="1:3" ht="24" customHeight="1" x14ac:dyDescent="0.25">
      <c r="B12" s="2" t="s">
        <v>14</v>
      </c>
      <c r="C12" s="3"/>
    </row>
    <row r="13" spans="1:3" x14ac:dyDescent="0.25">
      <c r="B13" s="6" t="s">
        <v>15</v>
      </c>
      <c r="C13" s="7" t="s">
        <v>16</v>
      </c>
    </row>
    <row r="14" spans="1:3" x14ac:dyDescent="0.25">
      <c r="B14" s="8" t="s">
        <v>17</v>
      </c>
      <c r="C14" s="7" t="s">
        <v>18</v>
      </c>
    </row>
    <row r="16" spans="1:3" ht="24" customHeight="1" x14ac:dyDescent="0.25">
      <c r="B16" s="2" t="s">
        <v>19</v>
      </c>
      <c r="C16" s="3"/>
    </row>
    <row r="17" spans="2:3" ht="36" customHeight="1" x14ac:dyDescent="0.25">
      <c r="B17" s="9" t="s">
        <v>20</v>
      </c>
      <c r="C17" s="10" t="s">
        <v>21</v>
      </c>
    </row>
    <row r="18" spans="2:3" ht="36" customHeight="1" x14ac:dyDescent="0.25">
      <c r="B18" s="9" t="s">
        <v>22</v>
      </c>
      <c r="C18" s="10" t="s">
        <v>23</v>
      </c>
    </row>
    <row r="19" spans="2:3" ht="51.95" customHeight="1" x14ac:dyDescent="0.25">
      <c r="B19" s="9" t="s">
        <v>24</v>
      </c>
      <c r="C19" s="10" t="s">
        <v>25</v>
      </c>
    </row>
    <row r="21" spans="2:3" x14ac:dyDescent="0.25">
      <c r="B21" s="11" t="s">
        <v>26</v>
      </c>
    </row>
  </sheetData>
  <sheetProtection sheet="1" formatColumns="0" formatRows="0"/>
  <mergeCells count="3">
    <mergeCell ref="A3:C3"/>
    <mergeCell ref="B1:C1"/>
    <mergeCell ref="B2:C2"/>
  </mergeCells>
  <pageMargins left="0.75" right="0.75" top="1" bottom="1" header="0.5" footer="0.5"/>
  <pageSetup scale="84" orientation="landscape" r:id="rId1"/>
  <headerFooter>
    <oddFooter>&amp;LMade by Taskivator, taskivator.com&amp;RPage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49"/>
  <sheetViews>
    <sheetView showGridLines="0" zoomScale="110" workbookViewId="0">
      <pane ySplit="3" topLeftCell="A4" activePane="bottomLeft" state="frozen"/>
      <selection pane="bottomLeft"/>
    </sheetView>
  </sheetViews>
  <sheetFormatPr defaultRowHeight="15" x14ac:dyDescent="0.25"/>
  <cols>
    <col min="1" max="1" width="9" customWidth="1"/>
    <col min="2" max="2" width="48" customWidth="1"/>
    <col min="3" max="3" width="17" customWidth="1"/>
    <col min="4" max="4" width="3" customWidth="1"/>
    <col min="5" max="8" width="21" customWidth="1"/>
  </cols>
  <sheetData>
    <row r="1" spans="1:8" ht="39.950000000000003" customHeight="1" x14ac:dyDescent="0.25">
      <c r="A1" s="1"/>
      <c r="B1" s="39" t="s">
        <v>27</v>
      </c>
      <c r="C1" s="38"/>
      <c r="D1" s="38"/>
      <c r="E1" s="38"/>
      <c r="F1" s="38"/>
      <c r="G1" s="38"/>
      <c r="H1" s="38"/>
    </row>
    <row r="2" spans="1:8" ht="30" customHeight="1" x14ac:dyDescent="0.25">
      <c r="A2" s="1"/>
      <c r="B2" s="40" t="s">
        <v>28</v>
      </c>
      <c r="C2" s="38"/>
      <c r="D2" s="38"/>
      <c r="E2" s="38"/>
      <c r="F2" s="38"/>
      <c r="G2" s="38"/>
      <c r="H2" s="38"/>
    </row>
    <row r="3" spans="1:8" ht="20.100000000000001" customHeight="1" x14ac:dyDescent="0.25">
      <c r="A3" s="37" t="s">
        <v>2</v>
      </c>
      <c r="B3" s="38"/>
      <c r="C3" s="38"/>
      <c r="D3" s="38"/>
      <c r="E3" s="38"/>
      <c r="F3" s="38"/>
      <c r="G3" s="38"/>
      <c r="H3" s="38"/>
    </row>
    <row r="5" spans="1:8" ht="24" customHeight="1" x14ac:dyDescent="0.25">
      <c r="B5" s="2" t="s">
        <v>15</v>
      </c>
      <c r="C5" s="3"/>
      <c r="E5" s="2" t="s">
        <v>29</v>
      </c>
      <c r="F5" s="3"/>
      <c r="G5" s="3"/>
      <c r="H5" s="3"/>
    </row>
    <row r="7" spans="1:8" ht="21" customHeight="1" x14ac:dyDescent="0.25">
      <c r="B7" s="12" t="s">
        <v>30</v>
      </c>
      <c r="C7" s="45">
        <v>50</v>
      </c>
      <c r="E7" s="41" t="s">
        <v>31</v>
      </c>
      <c r="F7" s="42"/>
      <c r="G7" s="41" t="s">
        <v>32</v>
      </c>
      <c r="H7" s="42"/>
    </row>
    <row r="8" spans="1:8" ht="30" customHeight="1" x14ac:dyDescent="0.25">
      <c r="B8" s="14" t="s">
        <v>33</v>
      </c>
      <c r="C8" s="46"/>
      <c r="E8" s="51">
        <f>IF(AND(ISNUMBER(AOV),ISNUMBER(GiftCost),ISNUMBER(Margin),Margin&gt;0),AOV+GiftCost/Margin,"Enter a margin")</f>
        <v>62.5</v>
      </c>
      <c r="F8" s="48"/>
      <c r="G8" s="52">
        <f>IF(AND(ISNUMBER(GiftCost),ISNUMBER(PlanMin),PlanMin&gt;0),GiftCost/PlanMin,"Enter a minimum")</f>
        <v>7.6923076923076927E-2</v>
      </c>
      <c r="H8" s="48"/>
    </row>
    <row r="9" spans="1:8" ht="21" customHeight="1" x14ac:dyDescent="0.25">
      <c r="B9" s="12" t="s">
        <v>34</v>
      </c>
      <c r="C9" s="45">
        <v>5</v>
      </c>
      <c r="E9" s="48"/>
      <c r="F9" s="48"/>
      <c r="G9" s="48"/>
      <c r="H9" s="48"/>
    </row>
    <row r="10" spans="1:8" ht="30" customHeight="1" x14ac:dyDescent="0.25">
      <c r="B10" s="14" t="s">
        <v>35</v>
      </c>
      <c r="C10" s="46"/>
      <c r="E10" s="47" t="s">
        <v>36</v>
      </c>
      <c r="F10" s="48"/>
      <c r="G10" s="47" t="s">
        <v>37</v>
      </c>
      <c r="H10" s="48"/>
    </row>
    <row r="11" spans="1:8" ht="21" customHeight="1" x14ac:dyDescent="0.25">
      <c r="B11" s="12" t="s">
        <v>38</v>
      </c>
      <c r="C11" s="50">
        <v>0.4</v>
      </c>
    </row>
    <row r="12" spans="1:8" ht="30" customHeight="1" x14ac:dyDescent="0.25">
      <c r="B12" s="14" t="s">
        <v>39</v>
      </c>
      <c r="C12" s="46"/>
      <c r="E12" s="41" t="s">
        <v>40</v>
      </c>
      <c r="F12" s="42"/>
      <c r="G12" s="41" t="s">
        <v>41</v>
      </c>
      <c r="H12" s="42"/>
    </row>
    <row r="13" spans="1:8" ht="21" customHeight="1" x14ac:dyDescent="0.25">
      <c r="B13" s="12" t="s">
        <v>42</v>
      </c>
      <c r="C13" s="45">
        <v>65</v>
      </c>
      <c r="E13" s="53">
        <f>IF(AND(ISNUMBER(PlanMin),ISNUMBER(Margin),ISNUMBER(GiftCost)),PlanMin*Margin-GiftCost,"")</f>
        <v>21</v>
      </c>
      <c r="F13" s="48"/>
      <c r="G13" s="51">
        <f>IF(AND(ISNUMBER(Orders),ISNUMBER(ReachShare),ISNUMBER(GiftCost)),ROUND(Orders*ReachShare,0)*GiftCost,"")</f>
        <v>300</v>
      </c>
      <c r="H13" s="48"/>
    </row>
    <row r="14" spans="1:8" ht="30" customHeight="1" x14ac:dyDescent="0.25">
      <c r="B14" s="14" t="s">
        <v>43</v>
      </c>
      <c r="C14" s="46"/>
      <c r="E14" s="48"/>
      <c r="F14" s="48"/>
      <c r="G14" s="48"/>
      <c r="H14" s="48"/>
    </row>
    <row r="15" spans="1:8" ht="21" customHeight="1" x14ac:dyDescent="0.25">
      <c r="B15" s="12" t="s">
        <v>44</v>
      </c>
      <c r="C15" s="54">
        <v>200</v>
      </c>
      <c r="E15" s="47" t="s">
        <v>45</v>
      </c>
      <c r="F15" s="48"/>
      <c r="G15" s="47" t="s">
        <v>46</v>
      </c>
      <c r="H15" s="48"/>
    </row>
    <row r="16" spans="1:8" ht="30" customHeight="1" x14ac:dyDescent="0.25">
      <c r="B16" s="14" t="s">
        <v>47</v>
      </c>
      <c r="C16" s="46"/>
    </row>
    <row r="17" spans="2:8" ht="21" customHeight="1" x14ac:dyDescent="0.25">
      <c r="B17" s="12" t="s">
        <v>48</v>
      </c>
      <c r="C17" s="50">
        <v>0.3</v>
      </c>
      <c r="E17" s="43" t="str">
        <f>IF(OR(NOT(ISNUMBER(BreakEven)),NOT(ISNUMBER(PlanMin))),"Fill in the sand cells.",IF(PlanMin&lt;BreakEven,"Below break even: the extra margin on added items does not cover the gift.","At or above break even: the extra margin on added items covers the gift."))</f>
        <v>At or above break even: the extra margin on added items covers the gift.</v>
      </c>
      <c r="F17" s="44"/>
      <c r="G17" s="44"/>
      <c r="H17" s="44"/>
    </row>
    <row r="18" spans="2:8" ht="30" customHeight="1" x14ac:dyDescent="0.25">
      <c r="B18" s="14" t="s">
        <v>49</v>
      </c>
      <c r="C18" s="46"/>
      <c r="E18" s="44"/>
      <c r="F18" s="44"/>
      <c r="G18" s="44"/>
      <c r="H18" s="44"/>
    </row>
    <row r="19" spans="2:8" ht="21.95" customHeight="1" x14ac:dyDescent="0.25">
      <c r="E19" s="43" t="str">
        <f>IF(OR(NOT(ISNUMBER(BreakEven)),NOT(ISNUMBER(PlanMin)),NOT(ISNUMBER(AOV))),"",IF(PlanMin&lt;=AOV,"Minimum is at or below your average order: most gifts go to shoppers who would have spent that much anyway.","Minimum is above your average order, so it asks shoppers to add something."))</f>
        <v>Minimum is above your average order, so it asks shoppers to add something.</v>
      </c>
      <c r="F19" s="44"/>
      <c r="G19" s="44"/>
      <c r="H19" s="44"/>
    </row>
    <row r="20" spans="2:8" ht="24" customHeight="1" x14ac:dyDescent="0.25">
      <c r="B20" s="2" t="s">
        <v>50</v>
      </c>
      <c r="C20" s="3"/>
      <c r="E20" s="44"/>
      <c r="F20" s="44"/>
      <c r="G20" s="44"/>
      <c r="H20" s="44"/>
    </row>
    <row r="21" spans="2:8" ht="21.95" customHeight="1" x14ac:dyDescent="0.25">
      <c r="B21" s="7" t="s">
        <v>51</v>
      </c>
      <c r="C21" s="16">
        <f>IF(ISNUMBER(BreakEven),BreakEven-AOV,"")</f>
        <v>12.5</v>
      </c>
    </row>
    <row r="22" spans="2:8" ht="21.95" customHeight="1" x14ac:dyDescent="0.25">
      <c r="B22" s="7" t="s">
        <v>52</v>
      </c>
      <c r="C22" s="17">
        <f>IF(AND(ISNUMBER(Orders),ISNUMBER(ReachShare)),ROUND(Orders*ReachShare,0),"")</f>
        <v>60</v>
      </c>
    </row>
    <row r="23" spans="2:8" ht="26.1" customHeight="1" x14ac:dyDescent="0.25">
      <c r="B23" s="49" t="s">
        <v>53</v>
      </c>
      <c r="C23" s="38"/>
    </row>
    <row r="25" spans="2:8" ht="24" customHeight="1" x14ac:dyDescent="0.25">
      <c r="B25" s="2" t="s">
        <v>54</v>
      </c>
      <c r="C25" s="3"/>
      <c r="D25" s="3"/>
      <c r="E25" s="3"/>
      <c r="F25" s="3"/>
      <c r="G25" s="3"/>
      <c r="H25" s="3"/>
    </row>
    <row r="44" spans="2:3" x14ac:dyDescent="0.25">
      <c r="B44" s="18" t="s">
        <v>55</v>
      </c>
    </row>
    <row r="45" spans="2:3" x14ac:dyDescent="0.25">
      <c r="B45" s="19" t="s">
        <v>56</v>
      </c>
      <c r="C45" s="20">
        <f>IF(ISNUMBER(AOV),AOV,0)</f>
        <v>50</v>
      </c>
    </row>
    <row r="46" spans="2:3" x14ac:dyDescent="0.25">
      <c r="B46" s="19" t="s">
        <v>57</v>
      </c>
      <c r="C46" s="20">
        <f>IF(ISNUMBER(BreakEven),BreakEven,0)</f>
        <v>62.5</v>
      </c>
    </row>
    <row r="47" spans="2:3" x14ac:dyDescent="0.25">
      <c r="B47" s="19" t="s">
        <v>58</v>
      </c>
      <c r="C47" s="20">
        <f>IF(ISNUMBER(PlanMin),PlanMin,0)</f>
        <v>65</v>
      </c>
    </row>
    <row r="49" spans="2:2" x14ac:dyDescent="0.25">
      <c r="B49" s="21" t="s">
        <v>59</v>
      </c>
    </row>
  </sheetData>
  <sheetProtection sheet="1" formatColumns="0" formatRows="0"/>
  <mergeCells count="24">
    <mergeCell ref="B1:H1"/>
    <mergeCell ref="E7:F7"/>
    <mergeCell ref="C15:C16"/>
    <mergeCell ref="B2:H2"/>
    <mergeCell ref="E8:F9"/>
    <mergeCell ref="G8:H9"/>
    <mergeCell ref="E13:F14"/>
    <mergeCell ref="C13:C14"/>
    <mergeCell ref="G13:H14"/>
    <mergeCell ref="A3:H3"/>
    <mergeCell ref="E15:F15"/>
    <mergeCell ref="C17:C18"/>
    <mergeCell ref="G15:H15"/>
    <mergeCell ref="C7:C8"/>
    <mergeCell ref="G7:H7"/>
    <mergeCell ref="E10:F10"/>
    <mergeCell ref="G10:H10"/>
    <mergeCell ref="B23:C23"/>
    <mergeCell ref="C11:C12"/>
    <mergeCell ref="E12:F12"/>
    <mergeCell ref="G12:H12"/>
    <mergeCell ref="E17:H18"/>
    <mergeCell ref="E19:H20"/>
    <mergeCell ref="C9:C10"/>
  </mergeCells>
  <conditionalFormatting sqref="E17:H18">
    <cfRule type="expression" dxfId="8" priority="1">
      <formula>LEFT(E17,11)="At or above"</formula>
    </cfRule>
    <cfRule type="expression" dxfId="7" priority="2">
      <formula>LEFT(E17,11)="Below break"</formula>
    </cfRule>
  </conditionalFormatting>
  <conditionalFormatting sqref="E19:H20">
    <cfRule type="expression" dxfId="6" priority="3">
      <formula>LEFT(E19,16)="Minimum is above"</formula>
    </cfRule>
    <cfRule type="expression" dxfId="5" priority="4">
      <formula>LEFT(E19,13)="Minimum is at"</formula>
    </cfRule>
  </conditionalFormatting>
  <dataValidations count="6">
    <dataValidation type="decimal" showErrorMessage="1" errorTitle="Average order value" error="Enter a number above 0." sqref="C7" xr:uid="{00000000-0002-0000-0100-000000000000}">
      <formula1>0.01</formula1>
      <formula2>1000000000</formula2>
    </dataValidation>
    <dataValidation type="decimal" showErrorMessage="1" errorTitle="Gift cost" error="Enter a number, 0 or more." sqref="C9" xr:uid="{00000000-0002-0000-0100-000001000000}">
      <formula1>0</formula1>
      <formula2>1000000000</formula2>
    </dataValidation>
    <dataValidation type="decimal" showErrorMessage="1" errorTitle="Margin" error="Enter a margin between 1% and 99%, for example 40%." sqref="C11" xr:uid="{00000000-0002-0000-0100-000002000000}">
      <formula1>0.01</formula1>
      <formula2>0.99</formula2>
    </dataValidation>
    <dataValidation type="decimal" showErrorMessage="1" errorTitle="Minimum spend" error="Enter a number above 0." sqref="C13" xr:uid="{00000000-0002-0000-0100-000003000000}">
      <formula1>0.01</formula1>
      <formula2>1000000000</formula2>
    </dataValidation>
    <dataValidation type="decimal" showErrorMessage="1" errorTitle="Orders per month" error="Enter a number, 0 or more." sqref="C15" xr:uid="{00000000-0002-0000-0100-000004000000}">
      <formula1>0</formula1>
      <formula2>100000000</formula2>
    </dataValidation>
    <dataValidation type="decimal" showErrorMessage="1" errorTitle="Share of orders" error="Enter a share between 0% and 100%." sqref="C17" xr:uid="{00000000-0002-0000-0100-000005000000}">
      <formula1>0</formula1>
      <formula2>1</formula2>
    </dataValidation>
  </dataValidations>
  <pageMargins left="0.75" right="0.75" top="1" bottom="1" header="0.5" footer="0.5"/>
  <pageSetup scale="49" orientation="landscape" r:id="rId1"/>
  <headerFooter>
    <oddFooter>&amp;LMade by Taskivator, taskivator.com&amp;RPage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17"/>
  <sheetViews>
    <sheetView showGridLines="0" zoomScale="110" workbookViewId="0">
      <pane ySplit="3" topLeftCell="A4" activePane="bottomLeft" state="frozen"/>
      <selection pane="bottomLeft"/>
    </sheetView>
  </sheetViews>
  <sheetFormatPr defaultRowHeight="15" x14ac:dyDescent="0.25"/>
  <cols>
    <col min="1" max="1" width="9" customWidth="1"/>
    <col min="2" max="2" width="26" customWidth="1"/>
    <col min="3" max="8" width="14" customWidth="1"/>
  </cols>
  <sheetData>
    <row r="1" spans="1:8" ht="39.950000000000003" customHeight="1" x14ac:dyDescent="0.25">
      <c r="A1" s="1"/>
      <c r="B1" s="39" t="s">
        <v>60</v>
      </c>
      <c r="C1" s="38"/>
      <c r="D1" s="38"/>
      <c r="E1" s="38"/>
      <c r="F1" s="38"/>
      <c r="G1" s="38"/>
      <c r="H1" s="38"/>
    </row>
    <row r="2" spans="1:8" ht="30" customHeight="1" x14ac:dyDescent="0.25">
      <c r="A2" s="1"/>
      <c r="B2" s="40" t="s">
        <v>61</v>
      </c>
      <c r="C2" s="38"/>
      <c r="D2" s="38"/>
      <c r="E2" s="38"/>
      <c r="F2" s="38"/>
      <c r="G2" s="38"/>
      <c r="H2" s="38"/>
    </row>
    <row r="3" spans="1:8" ht="20.100000000000001" customHeight="1" x14ac:dyDescent="0.25">
      <c r="A3" s="37" t="s">
        <v>2</v>
      </c>
      <c r="B3" s="38"/>
      <c r="C3" s="38"/>
      <c r="D3" s="38"/>
      <c r="E3" s="38"/>
      <c r="F3" s="38"/>
      <c r="G3" s="38"/>
      <c r="H3" s="38"/>
    </row>
    <row r="5" spans="1:8" ht="24" customHeight="1" x14ac:dyDescent="0.25">
      <c r="B5" s="2" t="s">
        <v>62</v>
      </c>
      <c r="C5" s="3"/>
      <c r="D5" s="3"/>
      <c r="E5" s="3"/>
      <c r="F5" s="3"/>
      <c r="G5" s="3"/>
      <c r="H5" s="3"/>
    </row>
    <row r="6" spans="1:8" x14ac:dyDescent="0.25">
      <c r="B6" s="22" t="s">
        <v>63</v>
      </c>
      <c r="C6" s="23">
        <v>0.2</v>
      </c>
      <c r="D6" s="23">
        <v>0.3</v>
      </c>
      <c r="E6" s="23">
        <v>0.4</v>
      </c>
      <c r="F6" s="23">
        <v>0.5</v>
      </c>
      <c r="G6" s="23">
        <v>0.6</v>
      </c>
      <c r="H6" s="23">
        <v>0.7</v>
      </c>
    </row>
    <row r="7" spans="1:8" ht="26.1" customHeight="1" x14ac:dyDescent="0.25">
      <c r="B7" s="24">
        <f>GiftCost*0.5</f>
        <v>2.5</v>
      </c>
      <c r="C7" s="25">
        <f t="shared" ref="C7:H11" si="0">IF(AND(ISNUMBER(AOV),ISNUMBER(GiftCost)),AOV+$B7/C$6,"")</f>
        <v>62.5</v>
      </c>
      <c r="D7" s="25">
        <f t="shared" si="0"/>
        <v>58.333333333333336</v>
      </c>
      <c r="E7" s="25">
        <f t="shared" si="0"/>
        <v>56.25</v>
      </c>
      <c r="F7" s="25">
        <f t="shared" si="0"/>
        <v>55</v>
      </c>
      <c r="G7" s="25">
        <f t="shared" si="0"/>
        <v>54.166666666666664</v>
      </c>
      <c r="H7" s="25">
        <f t="shared" si="0"/>
        <v>53.571428571428569</v>
      </c>
    </row>
    <row r="8" spans="1:8" ht="26.1" customHeight="1" x14ac:dyDescent="0.25">
      <c r="B8" s="24">
        <f>GiftCost*1</f>
        <v>5</v>
      </c>
      <c r="C8" s="25">
        <f t="shared" si="0"/>
        <v>75</v>
      </c>
      <c r="D8" s="25">
        <f t="shared" si="0"/>
        <v>66.666666666666671</v>
      </c>
      <c r="E8" s="25">
        <f t="shared" si="0"/>
        <v>62.5</v>
      </c>
      <c r="F8" s="25">
        <f t="shared" si="0"/>
        <v>60</v>
      </c>
      <c r="G8" s="25">
        <f t="shared" si="0"/>
        <v>58.333333333333336</v>
      </c>
      <c r="H8" s="25">
        <f t="shared" si="0"/>
        <v>57.142857142857146</v>
      </c>
    </row>
    <row r="9" spans="1:8" ht="26.1" customHeight="1" x14ac:dyDescent="0.25">
      <c r="B9" s="24">
        <f>GiftCost*1.5</f>
        <v>7.5</v>
      </c>
      <c r="C9" s="25">
        <f t="shared" si="0"/>
        <v>87.5</v>
      </c>
      <c r="D9" s="25">
        <f t="shared" si="0"/>
        <v>75</v>
      </c>
      <c r="E9" s="25">
        <f t="shared" si="0"/>
        <v>68.75</v>
      </c>
      <c r="F9" s="25">
        <f t="shared" si="0"/>
        <v>65</v>
      </c>
      <c r="G9" s="25">
        <f t="shared" si="0"/>
        <v>62.5</v>
      </c>
      <c r="H9" s="25">
        <f t="shared" si="0"/>
        <v>60.714285714285715</v>
      </c>
    </row>
    <row r="10" spans="1:8" ht="26.1" customHeight="1" x14ac:dyDescent="0.25">
      <c r="B10" s="24">
        <f>GiftCost*2</f>
        <v>10</v>
      </c>
      <c r="C10" s="25">
        <f t="shared" si="0"/>
        <v>100</v>
      </c>
      <c r="D10" s="25">
        <f t="shared" si="0"/>
        <v>83.333333333333343</v>
      </c>
      <c r="E10" s="25">
        <f t="shared" si="0"/>
        <v>75</v>
      </c>
      <c r="F10" s="25">
        <f t="shared" si="0"/>
        <v>70</v>
      </c>
      <c r="G10" s="25">
        <f t="shared" si="0"/>
        <v>66.666666666666671</v>
      </c>
      <c r="H10" s="25">
        <f t="shared" si="0"/>
        <v>64.285714285714292</v>
      </c>
    </row>
    <row r="11" spans="1:8" ht="26.1" customHeight="1" x14ac:dyDescent="0.25">
      <c r="B11" s="24">
        <f>GiftCost*3</f>
        <v>15</v>
      </c>
      <c r="C11" s="25">
        <f t="shared" si="0"/>
        <v>125</v>
      </c>
      <c r="D11" s="25">
        <f t="shared" si="0"/>
        <v>100</v>
      </c>
      <c r="E11" s="25">
        <f t="shared" si="0"/>
        <v>87.5</v>
      </c>
      <c r="F11" s="25">
        <f t="shared" si="0"/>
        <v>80</v>
      </c>
      <c r="G11" s="25">
        <f t="shared" si="0"/>
        <v>75</v>
      </c>
      <c r="H11" s="25">
        <f t="shared" si="0"/>
        <v>71.428571428571431</v>
      </c>
    </row>
    <row r="12" spans="1:8" ht="30" customHeight="1" x14ac:dyDescent="0.25">
      <c r="B12" s="56" t="s">
        <v>64</v>
      </c>
      <c r="C12" s="38"/>
      <c r="D12" s="38"/>
      <c r="E12" s="38"/>
      <c r="F12" s="38"/>
      <c r="G12" s="38"/>
      <c r="H12" s="38"/>
    </row>
    <row r="14" spans="1:8" ht="24" customHeight="1" x14ac:dyDescent="0.25">
      <c r="B14" s="2" t="s">
        <v>65</v>
      </c>
      <c r="C14" s="3"/>
      <c r="D14" s="3"/>
      <c r="E14" s="3"/>
      <c r="F14" s="3"/>
      <c r="G14" s="3"/>
      <c r="H14" s="3"/>
    </row>
    <row r="15" spans="1:8" ht="21.95" customHeight="1" x14ac:dyDescent="0.25">
      <c r="B15" s="55" t="s">
        <v>66</v>
      </c>
      <c r="C15" s="38"/>
      <c r="D15" s="38"/>
      <c r="E15" s="38"/>
      <c r="F15" s="38"/>
      <c r="G15" s="38"/>
      <c r="H15" s="38"/>
    </row>
    <row r="16" spans="1:8" ht="21.95" customHeight="1" x14ac:dyDescent="0.25">
      <c r="B16" s="55" t="s">
        <v>67</v>
      </c>
      <c r="C16" s="38"/>
      <c r="D16" s="38"/>
      <c r="E16" s="38"/>
      <c r="F16" s="38"/>
      <c r="G16" s="38"/>
      <c r="H16" s="38"/>
    </row>
    <row r="17" spans="2:8" ht="21.95" customHeight="1" x14ac:dyDescent="0.25">
      <c r="B17" s="55" t="s">
        <v>68</v>
      </c>
      <c r="C17" s="38"/>
      <c r="D17" s="38"/>
      <c r="E17" s="38"/>
      <c r="F17" s="38"/>
      <c r="G17" s="38"/>
      <c r="H17" s="38"/>
    </row>
  </sheetData>
  <sheetProtection sheet="1" formatColumns="0" formatRows="0"/>
  <mergeCells count="7">
    <mergeCell ref="A3:H3"/>
    <mergeCell ref="B17:H17"/>
    <mergeCell ref="B1:H1"/>
    <mergeCell ref="B12:H12"/>
    <mergeCell ref="B2:H2"/>
    <mergeCell ref="B16:H16"/>
    <mergeCell ref="B15:H15"/>
  </mergeCells>
  <conditionalFormatting sqref="C7:H11">
    <cfRule type="colorScale" priority="1">
      <colorScale>
        <cfvo type="min"/>
        <cfvo type="percentile" val="50"/>
        <cfvo type="max"/>
        <color rgb="FFCDEBD6"/>
        <color rgb="FFFFF4CC"/>
        <color rgb="FFF6C9C9"/>
      </colorScale>
    </cfRule>
    <cfRule type="expression" dxfId="4" priority="2">
      <formula>AND(ISNUMBER(Margin),ISNUMBER(GiftCost),ROUND($B7-GiftCost,6)=0,ROUND(C$6-Margin,6)=0)</formula>
    </cfRule>
  </conditionalFormatting>
  <dataValidations count="1">
    <dataValidation type="decimal" showErrorMessage="1" errorTitle="Margin" error="Enter a margin between 1% and 99%." sqref="C6:H6" xr:uid="{00000000-0002-0000-0200-000000000000}">
      <formula1>0.01</formula1>
      <formula2>0.99</formula2>
    </dataValidation>
  </dataValidations>
  <pageMargins left="0.75" right="0.75" top="1" bottom="1" header="0.5" footer="0.5"/>
  <pageSetup orientation="landscape" r:id="rId1"/>
  <headerFooter>
    <oddFooter>&amp;LMade by Taskivator, taskivator.com&amp;RPage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16"/>
  <sheetViews>
    <sheetView showGridLines="0" zoomScale="110" workbookViewId="0">
      <pane ySplit="5" topLeftCell="A6" activePane="bottomLeft" state="frozen"/>
      <selection pane="bottomLeft"/>
    </sheetView>
  </sheetViews>
  <sheetFormatPr defaultRowHeight="15" x14ac:dyDescent="0.25"/>
  <cols>
    <col min="1" max="1" width="9" customWidth="1"/>
    <col min="2" max="2" width="44" customWidth="1"/>
    <col min="3" max="3" width="34" customWidth="1"/>
    <col min="4" max="4" width="56" customWidth="1"/>
  </cols>
  <sheetData>
    <row r="1" spans="1:4" ht="39.950000000000003" customHeight="1" x14ac:dyDescent="0.25">
      <c r="A1" s="1"/>
      <c r="B1" s="39" t="s">
        <v>69</v>
      </c>
      <c r="C1" s="38"/>
      <c r="D1" s="38"/>
    </row>
    <row r="2" spans="1:4" ht="30" customHeight="1" x14ac:dyDescent="0.25">
      <c r="A2" s="1"/>
      <c r="B2" s="40" t="s">
        <v>70</v>
      </c>
      <c r="C2" s="38"/>
      <c r="D2" s="38"/>
    </row>
    <row r="3" spans="1:4" ht="20.100000000000001" customHeight="1" x14ac:dyDescent="0.25">
      <c r="A3" s="37" t="s">
        <v>2</v>
      </c>
      <c r="B3" s="38"/>
      <c r="C3" s="38"/>
      <c r="D3" s="38"/>
    </row>
    <row r="5" spans="1:4" x14ac:dyDescent="0.25">
      <c r="B5" s="22" t="s">
        <v>71</v>
      </c>
      <c r="C5" s="22" t="s">
        <v>72</v>
      </c>
      <c r="D5" s="22" t="s">
        <v>73</v>
      </c>
    </row>
    <row r="6" spans="1:4" ht="36" customHeight="1" x14ac:dyDescent="0.25">
      <c r="B6" s="26" t="s">
        <v>74</v>
      </c>
      <c r="C6" s="27"/>
      <c r="D6" s="28" t="s">
        <v>75</v>
      </c>
    </row>
    <row r="7" spans="1:4" ht="36" customHeight="1" x14ac:dyDescent="0.25">
      <c r="B7" s="26" t="s">
        <v>76</v>
      </c>
      <c r="C7" s="27"/>
      <c r="D7" s="28" t="s">
        <v>77</v>
      </c>
    </row>
    <row r="8" spans="1:4" ht="36" customHeight="1" x14ac:dyDescent="0.25">
      <c r="B8" s="26" t="s">
        <v>78</v>
      </c>
      <c r="C8" s="27"/>
      <c r="D8" s="28" t="s">
        <v>79</v>
      </c>
    </row>
    <row r="9" spans="1:4" ht="36" customHeight="1" x14ac:dyDescent="0.25">
      <c r="B9" s="26" t="s">
        <v>80</v>
      </c>
      <c r="C9" s="27"/>
      <c r="D9" s="28" t="s">
        <v>81</v>
      </c>
    </row>
    <row r="10" spans="1:4" ht="36" customHeight="1" x14ac:dyDescent="0.25">
      <c r="B10" s="26" t="s">
        <v>82</v>
      </c>
      <c r="C10" s="27"/>
      <c r="D10" s="28" t="s">
        <v>83</v>
      </c>
    </row>
    <row r="11" spans="1:4" ht="36" customHeight="1" x14ac:dyDescent="0.25">
      <c r="B11" s="26" t="s">
        <v>84</v>
      </c>
      <c r="C11" s="27"/>
      <c r="D11" s="28" t="s">
        <v>85</v>
      </c>
    </row>
    <row r="12" spans="1:4" ht="36" customHeight="1" x14ac:dyDescent="0.25">
      <c r="B12" s="26" t="s">
        <v>86</v>
      </c>
      <c r="C12" s="27"/>
      <c r="D12" s="28" t="s">
        <v>87</v>
      </c>
    </row>
    <row r="13" spans="1:4" ht="36" customHeight="1" x14ac:dyDescent="0.25">
      <c r="B13" s="26" t="s">
        <v>88</v>
      </c>
      <c r="C13" s="27"/>
      <c r="D13" s="28" t="s">
        <v>89</v>
      </c>
    </row>
    <row r="14" spans="1:4" ht="36" customHeight="1" x14ac:dyDescent="0.25">
      <c r="B14" s="26" t="s">
        <v>90</v>
      </c>
      <c r="C14" s="27"/>
      <c r="D14" s="28" t="s">
        <v>91</v>
      </c>
    </row>
    <row r="16" spans="1:4" ht="15.75" x14ac:dyDescent="0.25">
      <c r="B16" s="29" t="s">
        <v>92</v>
      </c>
      <c r="C16" s="30" t="str">
        <f>(9-COUNTBLANK(C6:C14)-COUNTIF(C6:C14,"Not decided"))&amp;" of 9"</f>
        <v>0 of 9</v>
      </c>
    </row>
  </sheetData>
  <sheetProtection sheet="1" formatColumns="0" formatRows="0"/>
  <mergeCells count="3">
    <mergeCell ref="A3:D3"/>
    <mergeCell ref="B1:D1"/>
    <mergeCell ref="B2:D2"/>
  </mergeCells>
  <dataValidations count="5">
    <dataValidation type="list" allowBlank="1" sqref="C8" xr:uid="{00000000-0002-0000-0300-000000000000}">
      <formula1>"Before discounts,After discounts,Not decided"</formula1>
    </dataValidation>
    <dataValidation type="list" allowBlank="1" sqref="C9" xr:uid="{00000000-0002-0000-0300-000001000000}">
      <formula1>"Yes,No,Not decided"</formula1>
    </dataValidation>
    <dataValidation type="list" allowBlank="1" sqref="C12" xr:uid="{00000000-0002-0000-0300-000002000000}">
      <formula1>"One per order,One per gift product,Not decided"</formula1>
    </dataValidation>
    <dataValidation type="list" allowBlank="1" sqref="C13" xr:uid="{00000000-0002-0000-0300-000003000000}">
      <formula1>"Cart note,Banner,Product pages,More than one,Not decided"</formula1>
    </dataValidation>
    <dataValidation type="list" allowBlank="1" sqref="C14" xr:uid="{00000000-0002-0000-0300-000004000000}">
      <formula1>"Average order value,Gift cost,Both,Not decided"</formula1>
    </dataValidation>
  </dataValidations>
  <pageMargins left="0.75" right="0.75" top="1" bottom="1" header="0.5" footer="0.5"/>
  <pageSetup scale="84" orientation="landscape" r:id="rId1"/>
  <headerFooter>
    <oddFooter>&amp;LMade by Taskivator, taskivator.com&amp;RPage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17"/>
  <sheetViews>
    <sheetView showGridLines="0" zoomScale="110" workbookViewId="0">
      <pane ySplit="5" topLeftCell="A6" activePane="bottomLeft" state="frozen"/>
      <selection pane="bottomLeft"/>
    </sheetView>
  </sheetViews>
  <sheetFormatPr defaultRowHeight="15" x14ac:dyDescent="0.25"/>
  <cols>
    <col min="1" max="1" width="9" customWidth="1"/>
    <col min="2" max="2" width="46" customWidth="1"/>
    <col min="3" max="3" width="15" customWidth="1"/>
    <col min="4" max="4" width="28" customWidth="1"/>
    <col min="5" max="5" width="30" customWidth="1"/>
    <col min="6" max="6" width="12" customWidth="1"/>
  </cols>
  <sheetData>
    <row r="1" spans="1:6" ht="39.950000000000003" customHeight="1" x14ac:dyDescent="0.25">
      <c r="A1" s="1"/>
      <c r="B1" s="39" t="s">
        <v>93</v>
      </c>
      <c r="C1" s="38"/>
      <c r="D1" s="38"/>
      <c r="E1" s="38"/>
      <c r="F1" s="38"/>
    </row>
    <row r="2" spans="1:6" ht="30" customHeight="1" x14ac:dyDescent="0.25">
      <c r="A2" s="1"/>
      <c r="B2" s="40" t="s">
        <v>94</v>
      </c>
      <c r="C2" s="38"/>
      <c r="D2" s="38"/>
      <c r="E2" s="38"/>
      <c r="F2" s="38"/>
    </row>
    <row r="3" spans="1:6" ht="20.100000000000001" customHeight="1" x14ac:dyDescent="0.25">
      <c r="A3" s="37" t="s">
        <v>2</v>
      </c>
      <c r="B3" s="38"/>
      <c r="C3" s="38"/>
      <c r="D3" s="38"/>
      <c r="E3" s="38"/>
      <c r="F3" s="38"/>
    </row>
    <row r="5" spans="1:6" x14ac:dyDescent="0.25">
      <c r="B5" s="22" t="s">
        <v>95</v>
      </c>
      <c r="C5" s="22" t="s">
        <v>96</v>
      </c>
      <c r="D5" s="22" t="s">
        <v>97</v>
      </c>
      <c r="E5" s="22" t="s">
        <v>98</v>
      </c>
      <c r="F5" s="22" t="s">
        <v>99</v>
      </c>
    </row>
    <row r="6" spans="1:6" ht="30" customHeight="1" x14ac:dyDescent="0.25">
      <c r="B6" s="26" t="s">
        <v>100</v>
      </c>
      <c r="C6" s="16">
        <f>IF(ISNUMBER(PlanMin),MAX(PlanMin-0.01,0),"")</f>
        <v>64.989999999999995</v>
      </c>
      <c r="D6" s="31" t="str">
        <f>IF(ISNUMBER(C6),IF(C6&gt;=PlanMin,"Gift","No gift"),"")</f>
        <v>No gift</v>
      </c>
      <c r="E6" s="32"/>
      <c r="F6" s="32"/>
    </row>
    <row r="7" spans="1:6" ht="30" customHeight="1" x14ac:dyDescent="0.25">
      <c r="B7" s="26" t="s">
        <v>101</v>
      </c>
      <c r="C7" s="16">
        <f>IF(ISNUMBER(PlanMin),PlanMin,"")</f>
        <v>65</v>
      </c>
      <c r="D7" s="31" t="str">
        <f>IF(ISNUMBER(C7),IF(C7&gt;=PlanMin,"Gift","No gift"),"")</f>
        <v>Gift</v>
      </c>
      <c r="E7" s="32"/>
      <c r="F7" s="32"/>
    </row>
    <row r="8" spans="1:6" ht="30" customHeight="1" x14ac:dyDescent="0.25">
      <c r="B8" s="26" t="s">
        <v>102</v>
      </c>
      <c r="C8" s="16">
        <f>IF(ISNUMBER(PlanMin),PlanMin+0.01,"")</f>
        <v>65.010000000000005</v>
      </c>
      <c r="D8" s="31" t="str">
        <f>IF(ISNUMBER(C8),IF(C8&gt;=PlanMin,"Gift","No gift"),"")</f>
        <v>Gift</v>
      </c>
      <c r="E8" s="32"/>
      <c r="F8" s="32"/>
    </row>
    <row r="9" spans="1:6" ht="30" customHeight="1" x14ac:dyDescent="0.25">
      <c r="B9" s="26" t="s">
        <v>103</v>
      </c>
      <c r="C9" s="13"/>
      <c r="D9" s="33" t="s">
        <v>104</v>
      </c>
      <c r="E9" s="32"/>
      <c r="F9" s="32"/>
    </row>
    <row r="10" spans="1:6" ht="30" customHeight="1" x14ac:dyDescent="0.25">
      <c r="B10" s="26" t="s">
        <v>105</v>
      </c>
      <c r="C10" s="13"/>
      <c r="D10" s="33" t="s">
        <v>104</v>
      </c>
      <c r="E10" s="32"/>
      <c r="F10" s="32"/>
    </row>
    <row r="11" spans="1:6" ht="30" customHeight="1" x14ac:dyDescent="0.25">
      <c r="B11" s="26" t="s">
        <v>106</v>
      </c>
      <c r="C11" s="13"/>
      <c r="D11" s="33" t="s">
        <v>107</v>
      </c>
      <c r="E11" s="32"/>
      <c r="F11" s="32"/>
    </row>
    <row r="12" spans="1:6" ht="30" customHeight="1" x14ac:dyDescent="0.25">
      <c r="B12" s="26" t="s">
        <v>108</v>
      </c>
      <c r="C12" s="13"/>
      <c r="D12" s="33" t="s">
        <v>109</v>
      </c>
      <c r="E12" s="32"/>
      <c r="F12" s="32"/>
    </row>
    <row r="13" spans="1:6" ht="30" customHeight="1" x14ac:dyDescent="0.25">
      <c r="B13" s="26" t="s">
        <v>110</v>
      </c>
      <c r="C13" s="13"/>
      <c r="D13" s="33" t="s">
        <v>111</v>
      </c>
      <c r="E13" s="32"/>
      <c r="F13" s="32"/>
    </row>
    <row r="15" spans="1:6" ht="15.75" x14ac:dyDescent="0.25">
      <c r="B15" s="29" t="s">
        <v>112</v>
      </c>
      <c r="C15" s="30" t="str">
        <f>COUNTIF(F6:F13,"Yes")&amp;" of 8"</f>
        <v>0 of 8</v>
      </c>
    </row>
    <row r="17" spans="2:6" ht="30" customHeight="1" x14ac:dyDescent="0.25">
      <c r="B17" s="56" t="s">
        <v>113</v>
      </c>
      <c r="C17" s="38"/>
      <c r="D17" s="38"/>
      <c r="E17" s="38"/>
      <c r="F17" s="38"/>
    </row>
  </sheetData>
  <sheetProtection sheet="1" formatColumns="0" formatRows="0"/>
  <mergeCells count="4">
    <mergeCell ref="B2:F2"/>
    <mergeCell ref="A3:F3"/>
    <mergeCell ref="B17:F17"/>
    <mergeCell ref="B1:F1"/>
  </mergeCells>
  <conditionalFormatting sqref="F6:F13">
    <cfRule type="cellIs" dxfId="3" priority="1" operator="equal">
      <formula>"Yes"</formula>
    </cfRule>
    <cfRule type="cellIs" dxfId="2" priority="2" operator="equal">
      <formula>"No"</formula>
    </cfRule>
  </conditionalFormatting>
  <dataValidations count="1">
    <dataValidation type="list" allowBlank="1" sqref="F6 F7 F8 F9 F10 F11 F12 F13" xr:uid="{00000000-0002-0000-0400-000000000000}">
      <formula1>"Yes,No"</formula1>
    </dataValidation>
  </dataValidations>
  <pageMargins left="0.75" right="0.75" top="1" bottom="1" header="0.5" footer="0.5"/>
  <pageSetup scale="86" orientation="landscape" r:id="rId1"/>
  <headerFooter>
    <oddFooter>&amp;LMade by Taskivator, taskivator.com&amp;RPage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17"/>
  <sheetViews>
    <sheetView showGridLines="0" zoomScale="110" workbookViewId="0">
      <pane ySplit="3" topLeftCell="A4" activePane="bottomLeft" state="frozen"/>
      <selection pane="bottomLeft"/>
    </sheetView>
  </sheetViews>
  <sheetFormatPr defaultRowHeight="15" x14ac:dyDescent="0.25"/>
  <cols>
    <col min="1" max="1" width="9" customWidth="1"/>
    <col min="2" max="2" width="38" customWidth="1"/>
    <col min="3" max="4" width="16" customWidth="1"/>
    <col min="5" max="5" width="18" customWidth="1"/>
    <col min="6" max="6" width="16" customWidth="1"/>
    <col min="7" max="7" width="22" customWidth="1"/>
  </cols>
  <sheetData>
    <row r="1" spans="1:7" ht="39.950000000000003" customHeight="1" x14ac:dyDescent="0.25">
      <c r="A1" s="1"/>
      <c r="B1" s="39" t="s">
        <v>114</v>
      </c>
      <c r="C1" s="38"/>
      <c r="D1" s="38"/>
      <c r="E1" s="38"/>
      <c r="F1" s="38"/>
      <c r="G1" s="38"/>
    </row>
    <row r="2" spans="1:7" ht="30" customHeight="1" x14ac:dyDescent="0.25">
      <c r="A2" s="1"/>
      <c r="B2" s="40" t="s">
        <v>115</v>
      </c>
      <c r="C2" s="38"/>
      <c r="D2" s="38"/>
      <c r="E2" s="38"/>
      <c r="F2" s="38"/>
      <c r="G2" s="38"/>
    </row>
    <row r="3" spans="1:7" ht="20.100000000000001" customHeight="1" x14ac:dyDescent="0.25">
      <c r="A3" s="37" t="s">
        <v>2</v>
      </c>
      <c r="B3" s="38"/>
      <c r="C3" s="38"/>
      <c r="D3" s="38"/>
      <c r="E3" s="38"/>
      <c r="F3" s="38"/>
      <c r="G3" s="38"/>
    </row>
    <row r="5" spans="1:7" ht="30" customHeight="1" x14ac:dyDescent="0.25">
      <c r="B5" s="22" t="s">
        <v>116</v>
      </c>
      <c r="C5" s="22" t="s">
        <v>117</v>
      </c>
      <c r="D5" s="22" t="s">
        <v>118</v>
      </c>
      <c r="E5" s="22" t="s">
        <v>119</v>
      </c>
      <c r="F5" s="22" t="s">
        <v>120</v>
      </c>
      <c r="G5" s="22" t="s">
        <v>30</v>
      </c>
    </row>
    <row r="6" spans="1:7" ht="27.95" customHeight="1" x14ac:dyDescent="0.25">
      <c r="B6" s="34" t="s">
        <v>121</v>
      </c>
      <c r="C6" s="15"/>
      <c r="D6" s="13"/>
      <c r="E6" s="15">
        <v>0</v>
      </c>
      <c r="F6" s="16">
        <f>IF(ISNUMBER(E6),E6*GiftCost,"")</f>
        <v>0</v>
      </c>
      <c r="G6" s="16" t="str">
        <f>IF(AND(ISNUMBER(C6),ISNUMBER(D6),C6&gt;0),D6/C6,"")</f>
        <v/>
      </c>
    </row>
    <row r="7" spans="1:7" ht="27.95" customHeight="1" x14ac:dyDescent="0.25">
      <c r="B7" s="34" t="s">
        <v>122</v>
      </c>
      <c r="C7" s="15"/>
      <c r="D7" s="13"/>
      <c r="E7" s="15"/>
      <c r="F7" s="16" t="str">
        <f>IF(ISNUMBER(E7),E7*GiftCost,"")</f>
        <v/>
      </c>
      <c r="G7" s="16" t="str">
        <f>IF(AND(ISNUMBER(C7),ISNUMBER(D7),C7&gt;0),D7/C7,"")</f>
        <v/>
      </c>
    </row>
    <row r="9" spans="1:7" ht="24" customHeight="1" x14ac:dyDescent="0.25">
      <c r="B9" s="2" t="s">
        <v>123</v>
      </c>
      <c r="C9" s="3"/>
      <c r="D9" s="3"/>
      <c r="E9" s="3"/>
      <c r="F9" s="3"/>
      <c r="G9" s="3"/>
    </row>
    <row r="10" spans="1:7" ht="36" customHeight="1" x14ac:dyDescent="0.25">
      <c r="B10" s="26" t="s">
        <v>124</v>
      </c>
      <c r="C10" s="35" t="str">
        <f>IF(AND(ISNUMBER(G6),ISNUMBER(G7)),G7-G6,"")</f>
        <v/>
      </c>
      <c r="D10" s="56" t="s">
        <v>125</v>
      </c>
      <c r="E10" s="38"/>
      <c r="F10" s="38"/>
      <c r="G10" s="38"/>
    </row>
    <row r="11" spans="1:7" ht="36" customHeight="1" x14ac:dyDescent="0.25">
      <c r="B11" s="26" t="s">
        <v>126</v>
      </c>
      <c r="C11" s="36" t="str">
        <f>IF(AND(ISNUMBER(G6),ISNUMBER(G7),G6&gt;0),G7/G6-1,"")</f>
        <v/>
      </c>
      <c r="D11" s="56" t="s">
        <v>127</v>
      </c>
      <c r="E11" s="38"/>
      <c r="F11" s="38"/>
      <c r="G11" s="38"/>
    </row>
    <row r="12" spans="1:7" ht="36" customHeight="1" x14ac:dyDescent="0.25">
      <c r="B12" s="26" t="s">
        <v>128</v>
      </c>
      <c r="C12" s="35" t="str">
        <f>IF(AND(ISNUMBER(G6),ISNUMBER(G7),ISNUMBER(C7)),(G7-G6)*C7,"")</f>
        <v/>
      </c>
      <c r="D12" s="56" t="s">
        <v>129</v>
      </c>
      <c r="E12" s="38"/>
      <c r="F12" s="38"/>
      <c r="G12" s="38"/>
    </row>
    <row r="13" spans="1:7" ht="36" customHeight="1" x14ac:dyDescent="0.25">
      <c r="B13" s="26" t="s">
        <v>130</v>
      </c>
      <c r="C13" s="35" t="str">
        <f>IF(AND(ISNUMBER(C12),ISNUMBER(F7),ISNUMBER(Margin)),C12*Margin-F7,"")</f>
        <v/>
      </c>
      <c r="D13" s="56" t="s">
        <v>131</v>
      </c>
      <c r="E13" s="38"/>
      <c r="F13" s="38"/>
      <c r="G13" s="38"/>
    </row>
    <row r="15" spans="1:7" ht="33.950000000000003" customHeight="1" x14ac:dyDescent="0.25">
      <c r="B15" s="57" t="str">
        <f>IF(NOT(ISNUMBER(C13)),"Fill in the sand cells to see a reading.",IF(C13&gt;=0,"Reading: the extra margin from a higher average order covered the gifts (an estimate).","Reading: the gifts cost more than the extra margin from a higher average order (an estimate)."))</f>
        <v>Fill in the sand cells to see a reading.</v>
      </c>
      <c r="C15" s="44"/>
      <c r="D15" s="44"/>
      <c r="E15" s="44"/>
      <c r="F15" s="44"/>
      <c r="G15" s="44"/>
    </row>
    <row r="17" spans="2:7" ht="24" customHeight="1" x14ac:dyDescent="0.25">
      <c r="B17" s="56" t="s">
        <v>132</v>
      </c>
      <c r="C17" s="38"/>
      <c r="D17" s="38"/>
      <c r="E17" s="38"/>
      <c r="F17" s="38"/>
      <c r="G17" s="38"/>
    </row>
  </sheetData>
  <sheetProtection sheet="1" formatColumns="0" formatRows="0"/>
  <mergeCells count="9">
    <mergeCell ref="B2:G2"/>
    <mergeCell ref="D12:G12"/>
    <mergeCell ref="A3:G3"/>
    <mergeCell ref="B17:G17"/>
    <mergeCell ref="B1:G1"/>
    <mergeCell ref="D11:G11"/>
    <mergeCell ref="D13:G13"/>
    <mergeCell ref="D10:G10"/>
    <mergeCell ref="B15:G15"/>
  </mergeCells>
  <conditionalFormatting sqref="B15:G15">
    <cfRule type="expression" dxfId="1" priority="1">
      <formula>LEFT(B15,18)="Reading: the extra"</formula>
    </cfRule>
    <cfRule type="expression" dxfId="0" priority="2">
      <formula>LEFT(B15,18)="Reading: the gifts"</formula>
    </cfRule>
  </conditionalFormatting>
  <dataValidations count="1">
    <dataValidation type="decimal" showErrorMessage="1" errorTitle="Number needed" error="Enter a number, 0 or more." sqref="C6:E7" xr:uid="{00000000-0002-0000-0500-000000000000}">
      <formula1>0</formula1>
      <formula2>1000000000</formula2>
    </dataValidation>
  </dataValidations>
  <pageMargins left="0.75" right="0.75" top="1" bottom="1" header="0.5" footer="0.5"/>
  <pageSetup scale="70" orientation="landscape" r:id="rId1"/>
  <headerFooter>
    <oddFooter>&amp;LMade by Taskivator, taskivator.com&amp;RPage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7</vt:i4>
      </vt:variant>
    </vt:vector>
  </HeadingPairs>
  <TitlesOfParts>
    <vt:vector size="13" baseType="lpstr">
      <vt:lpstr>Start here</vt:lpstr>
      <vt:lpstr>Offer planner</vt:lpstr>
      <vt:lpstr>Minimum spend table</vt:lpstr>
      <vt:lpstr>Rules to decide</vt:lpstr>
      <vt:lpstr>Test carts</vt:lpstr>
      <vt:lpstr>Trial tracker</vt:lpstr>
      <vt:lpstr>AOV</vt:lpstr>
      <vt:lpstr>BreakEven</vt:lpstr>
      <vt:lpstr>GiftCost</vt:lpstr>
      <vt:lpstr>Margin</vt:lpstr>
      <vt:lpstr>Orders</vt:lpstr>
      <vt:lpstr>PlanMin</vt:lpstr>
      <vt:lpstr>ReachShare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Free gift offer planner by Taskivator</dc:title>
  <dc:creator>Taskivator</dc:creator>
  <dc:description>Free gift offer planner by Taskivator, taskivator.com</dc:description>
  <cp:lastModifiedBy>Pedram P</cp:lastModifiedBy>
  <cp:lastPrinted>2026-10-08T01:45:17Z</cp:lastPrinted>
  <dcterms:created xsi:type="dcterms:W3CDTF">2026-10-08T01:45:12Z</dcterms:created>
  <dcterms:modified xsi:type="dcterms:W3CDTF">2026-10-08T01:45:18Z</dcterms:modified>
</cp:coreProperties>
</file>